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UFSS\ESAMI PQ\PQ 2021\OSA\"/>
    </mc:Choice>
  </mc:AlternateContent>
  <bookViews>
    <workbookView xWindow="0" yWindow="0" windowWidth="20490" windowHeight="7620" activeTab="1"/>
  </bookViews>
  <sheets>
    <sheet name="Italiano" sheetId="28" r:id="rId1"/>
    <sheet name="Firme" sheetId="5" r:id="rId2"/>
  </sheets>
  <definedNames>
    <definedName name="_xlnm.Print_Area" localSheetId="1">Firme!$A:$O</definedName>
    <definedName name="_xlnm.Print_Area" localSheetId="0">Italiano!$A$1:$AG$119</definedName>
    <definedName name="_xlnm.Print_Titles" localSheetId="0">Italiano!$1:$5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5" i="28" l="1"/>
  <c r="AO75" i="28" s="1"/>
  <c r="AM75" i="28"/>
  <c r="AP75" i="28" s="1"/>
  <c r="AN75" i="28"/>
  <c r="AQ75" i="28" s="1"/>
  <c r="AL76" i="28"/>
  <c r="AO76" i="28" s="1"/>
  <c r="AM76" i="28"/>
  <c r="AP76" i="28" s="1"/>
  <c r="AN76" i="28"/>
  <c r="AQ76" i="28" s="1"/>
  <c r="AL77" i="28"/>
  <c r="AO77" i="28" s="1"/>
  <c r="AM77" i="28"/>
  <c r="AP77" i="28" s="1"/>
  <c r="AN77" i="28"/>
  <c r="AQ77" i="28" s="1"/>
  <c r="AL78" i="28"/>
  <c r="AO78" i="28" s="1"/>
  <c r="AM78" i="28"/>
  <c r="AP78" i="28" s="1"/>
  <c r="AN78" i="28"/>
  <c r="AL79" i="28"/>
  <c r="AO79" i="28" s="1"/>
  <c r="AM79" i="28"/>
  <c r="AP79" i="28" s="1"/>
  <c r="AN79" i="28"/>
  <c r="AQ79" i="28" s="1"/>
  <c r="AL80" i="28"/>
  <c r="AO80" i="28" s="1"/>
  <c r="AM80" i="28"/>
  <c r="AN80" i="28"/>
  <c r="AQ80" i="28" s="1"/>
  <c r="AL81" i="28"/>
  <c r="AO81" i="28" s="1"/>
  <c r="AM81" i="28"/>
  <c r="AP81" i="28" s="1"/>
  <c r="AN81" i="28"/>
  <c r="AQ81" i="28" s="1"/>
  <c r="AL84" i="28"/>
  <c r="AO84" i="28" s="1"/>
  <c r="AM84" i="28"/>
  <c r="AP84" i="28" s="1"/>
  <c r="AN84" i="28"/>
  <c r="AQ84" i="28" s="1"/>
  <c r="AL85" i="28"/>
  <c r="AO85" i="28" s="1"/>
  <c r="AM85" i="28"/>
  <c r="AP85" i="28" s="1"/>
  <c r="AN85" i="28"/>
  <c r="AQ85" i="28"/>
  <c r="AL86" i="28"/>
  <c r="AO86" i="28" s="1"/>
  <c r="AM86" i="28"/>
  <c r="AP86" i="28" s="1"/>
  <c r="AN86" i="28"/>
  <c r="AQ86" i="28" s="1"/>
  <c r="AL87" i="28"/>
  <c r="AM87" i="28"/>
  <c r="AP87" i="28" s="1"/>
  <c r="AN87" i="28"/>
  <c r="AQ87" i="28" s="1"/>
  <c r="AL88" i="28"/>
  <c r="AO88" i="28" s="1"/>
  <c r="AM88" i="28"/>
  <c r="AP88" i="28" s="1"/>
  <c r="AN88" i="28"/>
  <c r="AQ88" i="28" s="1"/>
  <c r="AL91" i="28"/>
  <c r="AO91" i="28" s="1"/>
  <c r="AM91" i="28"/>
  <c r="AP91" i="28" s="1"/>
  <c r="AN91" i="28"/>
  <c r="AQ91" i="28" s="1"/>
  <c r="AL92" i="28"/>
  <c r="AO92" i="28" s="1"/>
  <c r="AM92" i="28"/>
  <c r="AN92" i="28"/>
  <c r="AQ92" i="28" s="1"/>
  <c r="AL95" i="28"/>
  <c r="AO95" i="28" s="1"/>
  <c r="AM95" i="28"/>
  <c r="AP95" i="28" s="1"/>
  <c r="AN95" i="28"/>
  <c r="AQ95" i="28" s="1"/>
  <c r="AL96" i="28"/>
  <c r="AO96" i="28" s="1"/>
  <c r="AM96" i="28"/>
  <c r="AP96" i="28" s="1"/>
  <c r="AN96" i="28"/>
  <c r="AQ96" i="28" s="1"/>
  <c r="AL97" i="28"/>
  <c r="AO97" i="28" s="1"/>
  <c r="AM97" i="28"/>
  <c r="AP97" i="28" s="1"/>
  <c r="AN97" i="28"/>
  <c r="AQ97" i="28" s="1"/>
  <c r="AL98" i="28"/>
  <c r="AO98" i="28" s="1"/>
  <c r="AM98" i="28"/>
  <c r="AN98" i="28"/>
  <c r="AQ98" i="28" s="1"/>
  <c r="AL101" i="28"/>
  <c r="AO101" i="28" s="1"/>
  <c r="AM101" i="28"/>
  <c r="AP101" i="28" s="1"/>
  <c r="AN101" i="28"/>
  <c r="AQ101" i="28" s="1"/>
  <c r="AL102" i="28"/>
  <c r="AO102" i="28" s="1"/>
  <c r="AM102" i="28"/>
  <c r="AP102" i="28" s="1"/>
  <c r="AN102" i="28"/>
  <c r="AQ102" i="28" s="1"/>
  <c r="AL105" i="28"/>
  <c r="AO105" i="28" s="1"/>
  <c r="AM105" i="28"/>
  <c r="AP105" i="28" s="1"/>
  <c r="AN105" i="28"/>
  <c r="AQ105" i="28" s="1"/>
  <c r="AL106" i="28"/>
  <c r="AO106" i="28" s="1"/>
  <c r="AM106" i="28"/>
  <c r="AN106" i="28"/>
  <c r="AQ106" i="28" s="1"/>
  <c r="AL109" i="28"/>
  <c r="AO109" i="28" s="1"/>
  <c r="AM109" i="28"/>
  <c r="AP109" i="28" s="1"/>
  <c r="AN109" i="28"/>
  <c r="AQ109" i="28" s="1"/>
  <c r="AL110" i="28"/>
  <c r="AO110" i="28" s="1"/>
  <c r="AM110" i="28"/>
  <c r="AP110" i="28" s="1"/>
  <c r="AN110" i="28"/>
  <c r="AQ110" i="28" s="1"/>
  <c r="BG102" i="28"/>
  <c r="BE102" i="28"/>
  <c r="BG98" i="28"/>
  <c r="BE98" i="28"/>
  <c r="BG88" i="28"/>
  <c r="BE88" i="28"/>
  <c r="BG87" i="28"/>
  <c r="BE87" i="28"/>
  <c r="BG81" i="28"/>
  <c r="BE81" i="28"/>
  <c r="BG80" i="28"/>
  <c r="BE80" i="28"/>
  <c r="AI113" i="28"/>
  <c r="K115" i="28" s="1"/>
  <c r="W113" i="28"/>
  <c r="W114" i="28" s="1"/>
  <c r="V113" i="28"/>
  <c r="V114" i="28" s="1"/>
  <c r="U113" i="28"/>
  <c r="U114" i="28" s="1"/>
  <c r="T113" i="28"/>
  <c r="T114" i="28" s="1"/>
  <c r="S113" i="28"/>
  <c r="S114" i="28" s="1"/>
  <c r="R113" i="28"/>
  <c r="R114" i="28" s="1"/>
  <c r="Q113" i="28"/>
  <c r="Q114" i="28" s="1"/>
  <c r="P113" i="28"/>
  <c r="P114" i="28" s="1"/>
  <c r="O113" i="28"/>
  <c r="O114" i="28" s="1"/>
  <c r="N113" i="28"/>
  <c r="N114" i="28" s="1"/>
  <c r="M113" i="28"/>
  <c r="M114" i="28" s="1"/>
  <c r="BG110" i="28"/>
  <c r="BE110" i="28"/>
  <c r="BG109" i="28"/>
  <c r="BE109" i="28"/>
  <c r="BI108" i="28"/>
  <c r="BG106" i="28"/>
  <c r="BE106" i="28"/>
  <c r="BG105" i="28"/>
  <c r="BE105" i="28"/>
  <c r="BI104" i="28"/>
  <c r="BG101" i="28"/>
  <c r="BE101" i="28"/>
  <c r="BI100" i="28"/>
  <c r="BG97" i="28"/>
  <c r="BE97" i="28"/>
  <c r="BG96" i="28"/>
  <c r="BE96" i="28"/>
  <c r="BG95" i="28"/>
  <c r="BE95" i="28"/>
  <c r="BI94" i="28"/>
  <c r="BG92" i="28"/>
  <c r="BE92" i="28"/>
  <c r="BG91" i="28"/>
  <c r="BE91" i="28"/>
  <c r="BI90" i="28"/>
  <c r="BG86" i="28"/>
  <c r="BE86" i="28"/>
  <c r="BG85" i="28"/>
  <c r="BE85" i="28"/>
  <c r="BG84" i="28"/>
  <c r="BE84" i="28"/>
  <c r="BI83" i="28"/>
  <c r="BG79" i="28"/>
  <c r="BE79" i="28"/>
  <c r="BG78" i="28"/>
  <c r="BE78" i="28"/>
  <c r="BG77" i="28"/>
  <c r="BE77" i="28"/>
  <c r="BG76" i="28"/>
  <c r="BE76" i="28"/>
  <c r="BG75" i="28"/>
  <c r="BE75" i="28"/>
  <c r="BI74" i="28"/>
  <c r="AI32" i="28"/>
  <c r="T32" i="28" s="1"/>
  <c r="AI18" i="28"/>
  <c r="T18" i="28" s="1"/>
  <c r="AI16" i="28"/>
  <c r="T16" i="28" s="1"/>
  <c r="AI14" i="28"/>
  <c r="T14" i="28" s="1"/>
  <c r="AI12" i="28"/>
  <c r="T12" i="28" s="1"/>
  <c r="AI10" i="28"/>
  <c r="T10" i="28" s="1"/>
  <c r="AI2" i="28"/>
  <c r="A2" i="28" s="1"/>
  <c r="BD85" i="28"/>
  <c r="BD96" i="28"/>
  <c r="BD97" i="28"/>
  <c r="AK109" i="28"/>
  <c r="AI114" i="28"/>
  <c r="B63" i="28"/>
  <c r="AB30" i="28"/>
  <c r="T30" i="28"/>
  <c r="M12" i="28"/>
  <c r="AF2" i="28" s="1"/>
  <c r="X4" i="28"/>
  <c r="L4" i="28"/>
  <c r="X2" i="28"/>
  <c r="L2" i="28"/>
  <c r="AK76" i="28" l="1"/>
  <c r="BD84" i="28"/>
  <c r="BD98" i="28"/>
  <c r="BD109" i="28"/>
  <c r="BD105" i="28"/>
  <c r="AK92" i="28"/>
  <c r="AK77" i="28"/>
  <c r="AK81" i="28"/>
  <c r="AK101" i="28"/>
  <c r="AK78" i="28"/>
  <c r="BD75" i="28"/>
  <c r="AR85" i="28"/>
  <c r="AS85" i="28" s="1"/>
  <c r="BD110" i="28"/>
  <c r="AK84" i="28"/>
  <c r="BD77" i="28"/>
  <c r="AK95" i="28"/>
  <c r="BD95" i="28"/>
  <c r="BD81" i="28"/>
  <c r="BD91" i="28"/>
  <c r="BD87" i="28"/>
  <c r="AR97" i="28"/>
  <c r="AT97" i="28" s="1"/>
  <c r="AR95" i="28"/>
  <c r="AU95" i="28" s="1"/>
  <c r="AK86" i="28"/>
  <c r="AK110" i="28"/>
  <c r="BD101" i="28"/>
  <c r="AK88" i="28"/>
  <c r="AR109" i="28"/>
  <c r="AS109" i="28" s="1"/>
  <c r="AR81" i="28"/>
  <c r="AX81" i="28" s="1"/>
  <c r="BD79" i="28"/>
  <c r="AK97" i="28"/>
  <c r="AK96" i="28"/>
  <c r="AR75" i="28"/>
  <c r="AY75" i="28" s="1"/>
  <c r="AU97" i="28"/>
  <c r="AS97" i="28"/>
  <c r="AS95" i="28"/>
  <c r="AR105" i="28"/>
  <c r="AV105" i="28" s="1"/>
  <c r="AK79" i="28"/>
  <c r="BD76" i="28"/>
  <c r="AR91" i="28"/>
  <c r="AR79" i="28"/>
  <c r="AK75" i="28"/>
  <c r="AK105" i="28"/>
  <c r="AK85" i="28"/>
  <c r="BD86" i="28"/>
  <c r="K118" i="28"/>
  <c r="AK80" i="28"/>
  <c r="AK91" i="28"/>
  <c r="AR110" i="28"/>
  <c r="AX110" i="28" s="1"/>
  <c r="AK106" i="28"/>
  <c r="AR101" i="28"/>
  <c r="AR96" i="28"/>
  <c r="AX96" i="28" s="1"/>
  <c r="AR84" i="28"/>
  <c r="AT84" i="28" s="1"/>
  <c r="AR77" i="28"/>
  <c r="AW77" i="28" s="1"/>
  <c r="AQ78" i="28"/>
  <c r="BD78" i="28"/>
  <c r="T33" i="28"/>
  <c r="AP106" i="28"/>
  <c r="AR106" i="28" s="1"/>
  <c r="BD106" i="28"/>
  <c r="AV101" i="28"/>
  <c r="AW101" i="28"/>
  <c r="AY101" i="28"/>
  <c r="AV97" i="28"/>
  <c r="AY97" i="28"/>
  <c r="AX97" i="28"/>
  <c r="AW97" i="28"/>
  <c r="AV96" i="28"/>
  <c r="AY96" i="28"/>
  <c r="AP92" i="28"/>
  <c r="AR92" i="28" s="1"/>
  <c r="BD92" i="28"/>
  <c r="AK87" i="28"/>
  <c r="AO87" i="28"/>
  <c r="AR87" i="28" s="1"/>
  <c r="AY85" i="28"/>
  <c r="AP80" i="28"/>
  <c r="AR80" i="28" s="1"/>
  <c r="BD80" i="28"/>
  <c r="AX77" i="28"/>
  <c r="AV75" i="28"/>
  <c r="AW75" i="28"/>
  <c r="AV91" i="28"/>
  <c r="AY91" i="28"/>
  <c r="AW91" i="28"/>
  <c r="AX91" i="28"/>
  <c r="AU91" i="28"/>
  <c r="AV79" i="28"/>
  <c r="AY79" i="28"/>
  <c r="AX79" i="28"/>
  <c r="AW79" i="28"/>
  <c r="AU79" i="28"/>
  <c r="BD88" i="28"/>
  <c r="AK102" i="28"/>
  <c r="AR102" i="28"/>
  <c r="AP98" i="28"/>
  <c r="AK98" i="28"/>
  <c r="AR88" i="28"/>
  <c r="AR78" i="28"/>
  <c r="BD102" i="28"/>
  <c r="AR98" i="28"/>
  <c r="AR86" i="28"/>
  <c r="AR76" i="28"/>
  <c r="AW109" i="28"/>
  <c r="AS81" i="28"/>
  <c r="AV109" i="28" l="1"/>
  <c r="AY109" i="28"/>
  <c r="BB109" i="28" s="1"/>
  <c r="AV77" i="28"/>
  <c r="AT109" i="28"/>
  <c r="AU109" i="28"/>
  <c r="AT81" i="28"/>
  <c r="AW105" i="28"/>
  <c r="AV85" i="28"/>
  <c r="AV110" i="28"/>
  <c r="AU85" i="28"/>
  <c r="AW85" i="28"/>
  <c r="AT85" i="28"/>
  <c r="AZ85" i="28" s="1"/>
  <c r="AX85" i="28"/>
  <c r="AZ109" i="28"/>
  <c r="AX105" i="28"/>
  <c r="AT75" i="28"/>
  <c r="AU75" i="28"/>
  <c r="AY95" i="28"/>
  <c r="AZ97" i="28"/>
  <c r="AY81" i="28"/>
  <c r="BB81" i="28" s="1"/>
  <c r="AX95" i="28"/>
  <c r="BB95" i="28" s="1"/>
  <c r="AY84" i="28"/>
  <c r="AW81" i="28"/>
  <c r="AW95" i="28"/>
  <c r="AY105" i="28"/>
  <c r="AX75" i="28"/>
  <c r="AW96" i="28"/>
  <c r="AS75" i="28"/>
  <c r="AX109" i="28"/>
  <c r="AT95" i="28"/>
  <c r="AZ95" i="28" s="1"/>
  <c r="AU81" i="28"/>
  <c r="AZ81" i="28" s="1"/>
  <c r="AX84" i="28"/>
  <c r="AV81" i="28"/>
  <c r="AV95" i="28"/>
  <c r="BA95" i="28" s="1"/>
  <c r="BC95" i="28" s="1"/>
  <c r="A95" i="28" s="1"/>
  <c r="AS105" i="28"/>
  <c r="AT110" i="28"/>
  <c r="AT105" i="28"/>
  <c r="AU105" i="28"/>
  <c r="AK113" i="28"/>
  <c r="AK114" i="28" s="1"/>
  <c r="K116" i="28" s="1"/>
  <c r="X113" i="28" s="1"/>
  <c r="AY77" i="28"/>
  <c r="BB77" i="28" s="1"/>
  <c r="AW84" i="28"/>
  <c r="AS96" i="28"/>
  <c r="AU96" i="28"/>
  <c r="AT96" i="28"/>
  <c r="AS110" i="28"/>
  <c r="AZ110" i="28" s="1"/>
  <c r="AU110" i="28"/>
  <c r="BB79" i="28"/>
  <c r="BB91" i="28"/>
  <c r="AZ105" i="28"/>
  <c r="AS84" i="28"/>
  <c r="AV84" i="28"/>
  <c r="AJ84" i="28" s="1"/>
  <c r="AY110" i="28"/>
  <c r="BB110" i="28" s="1"/>
  <c r="AX101" i="28"/>
  <c r="BB101" i="28" s="1"/>
  <c r="AT101" i="28"/>
  <c r="AS101" i="28"/>
  <c r="AU101" i="28"/>
  <c r="AT79" i="28"/>
  <c r="AS79" i="28"/>
  <c r="AU84" i="28"/>
  <c r="AW110" i="28"/>
  <c r="AU77" i="28"/>
  <c r="AS77" i="28"/>
  <c r="AT77" i="28"/>
  <c r="AS91" i="28"/>
  <c r="AZ91" i="28" s="1"/>
  <c r="AT91" i="28"/>
  <c r="AV80" i="28"/>
  <c r="AX80" i="28"/>
  <c r="AY80" i="28"/>
  <c r="AU80" i="28"/>
  <c r="AT80" i="28"/>
  <c r="AW80" i="28"/>
  <c r="AS80" i="28"/>
  <c r="X114" i="28"/>
  <c r="AV92" i="28"/>
  <c r="AX92" i="28"/>
  <c r="AW92" i="28"/>
  <c r="AY92" i="28"/>
  <c r="AS92" i="28"/>
  <c r="AU92" i="28"/>
  <c r="AT92" i="28"/>
  <c r="AV98" i="28"/>
  <c r="AX98" i="28"/>
  <c r="AW98" i="28"/>
  <c r="AY98" i="28"/>
  <c r="AT98" i="28"/>
  <c r="AS98" i="28"/>
  <c r="AU98" i="28"/>
  <c r="BA91" i="28"/>
  <c r="BC91" i="28" s="1"/>
  <c r="A91" i="28" s="1"/>
  <c r="AJ91" i="28"/>
  <c r="AJ101" i="28"/>
  <c r="BA101" i="28"/>
  <c r="BC101" i="28" s="1"/>
  <c r="A101" i="28" s="1"/>
  <c r="AJ85" i="28"/>
  <c r="BA85" i="28"/>
  <c r="BC85" i="28" s="1"/>
  <c r="A85" i="28" s="1"/>
  <c r="BA96" i="28"/>
  <c r="BC96" i="28" s="1"/>
  <c r="A96" i="28" s="1"/>
  <c r="AJ96" i="28"/>
  <c r="BA97" i="28"/>
  <c r="BC97" i="28" s="1"/>
  <c r="A97" i="28" s="1"/>
  <c r="AJ97" i="28"/>
  <c r="AV106" i="28"/>
  <c r="AX106" i="28"/>
  <c r="AY106" i="28"/>
  <c r="AW106" i="28"/>
  <c r="AT106" i="28"/>
  <c r="AS106" i="28"/>
  <c r="AU106" i="28"/>
  <c r="BB75" i="28"/>
  <c r="AH91" i="28"/>
  <c r="AJ105" i="28"/>
  <c r="BA105" i="28"/>
  <c r="BC105" i="28" s="1"/>
  <c r="A105" i="28" s="1"/>
  <c r="AV76" i="28"/>
  <c r="AX76" i="28"/>
  <c r="AW76" i="28"/>
  <c r="AY76" i="28"/>
  <c r="AT76" i="28"/>
  <c r="AS76" i="28"/>
  <c r="AU76" i="28"/>
  <c r="AV78" i="28"/>
  <c r="AX78" i="28"/>
  <c r="AW78" i="28"/>
  <c r="AU78" i="28"/>
  <c r="AY78" i="28"/>
  <c r="AT78" i="28"/>
  <c r="AS78" i="28"/>
  <c r="AV102" i="28"/>
  <c r="AX102" i="28"/>
  <c r="AW102" i="28"/>
  <c r="AT102" i="28"/>
  <c r="AS102" i="28"/>
  <c r="AY102" i="28"/>
  <c r="AU102" i="28"/>
  <c r="AJ75" i="28"/>
  <c r="BA75" i="28"/>
  <c r="BA77" i="28"/>
  <c r="BC77" i="28" s="1"/>
  <c r="A77" i="28" s="1"/>
  <c r="AJ77" i="28"/>
  <c r="AV87" i="28"/>
  <c r="AW87" i="28"/>
  <c r="AY87" i="28"/>
  <c r="AX87" i="28"/>
  <c r="AU87" i="28"/>
  <c r="AS87" i="28"/>
  <c r="AT87" i="28"/>
  <c r="AJ81" i="28"/>
  <c r="BA81" i="28"/>
  <c r="BC81" i="28" s="1"/>
  <c r="A81" i="28" s="1"/>
  <c r="AJ95" i="28"/>
  <c r="BA109" i="28"/>
  <c r="BC109" i="28" s="1"/>
  <c r="A109" i="28" s="1"/>
  <c r="AJ109" i="28"/>
  <c r="AV86" i="28"/>
  <c r="AX86" i="28"/>
  <c r="AW86" i="28"/>
  <c r="AY86" i="28"/>
  <c r="AS86" i="28"/>
  <c r="AT86" i="28"/>
  <c r="AU86" i="28"/>
  <c r="AV88" i="28"/>
  <c r="AY88" i="28"/>
  <c r="AX88" i="28"/>
  <c r="AU88" i="28"/>
  <c r="AS88" i="28"/>
  <c r="AW88" i="28"/>
  <c r="AT88" i="28"/>
  <c r="BA79" i="28"/>
  <c r="BC79" i="28" s="1"/>
  <c r="A79" i="28" s="1"/>
  <c r="AJ79" i="28"/>
  <c r="BB105" i="28"/>
  <c r="AH105" i="28" s="1"/>
  <c r="BB85" i="28"/>
  <c r="BB96" i="28"/>
  <c r="AH96" i="28" s="1"/>
  <c r="BB97" i="28"/>
  <c r="AH97" i="28" s="1"/>
  <c r="AJ110" i="28"/>
  <c r="BA110" i="28"/>
  <c r="BC110" i="28" s="1"/>
  <c r="A110" i="28" s="1"/>
  <c r="AZ75" i="28" l="1"/>
  <c r="BB84" i="28"/>
  <c r="BB106" i="28"/>
  <c r="K117" i="28"/>
  <c r="AZ77" i="28"/>
  <c r="AH101" i="28"/>
  <c r="AH85" i="28"/>
  <c r="BB76" i="28"/>
  <c r="BB92" i="28"/>
  <c r="AZ79" i="28"/>
  <c r="AW113" i="28"/>
  <c r="AN114" i="28" s="1"/>
  <c r="AH81" i="28"/>
  <c r="BB102" i="28"/>
  <c r="AY113" i="28"/>
  <c r="AZ80" i="28"/>
  <c r="AZ84" i="28"/>
  <c r="AZ96" i="28"/>
  <c r="BB88" i="28"/>
  <c r="AZ86" i="28"/>
  <c r="BB87" i="28"/>
  <c r="AZ102" i="28"/>
  <c r="AT113" i="28"/>
  <c r="BA84" i="28"/>
  <c r="AZ106" i="28"/>
  <c r="AH109" i="28"/>
  <c r="AZ101" i="28"/>
  <c r="BA86" i="28"/>
  <c r="BC86" i="28" s="1"/>
  <c r="A86" i="28" s="1"/>
  <c r="AJ86" i="28"/>
  <c r="AV113" i="28"/>
  <c r="AS113" i="28"/>
  <c r="AZ76" i="28"/>
  <c r="BA98" i="28"/>
  <c r="BC98" i="28" s="1"/>
  <c r="A98" i="28" s="1"/>
  <c r="AJ98" i="28"/>
  <c r="BA102" i="28"/>
  <c r="BC102" i="28" s="1"/>
  <c r="A102" i="28" s="1"/>
  <c r="AJ102" i="28"/>
  <c r="AJ76" i="28"/>
  <c r="BA76" i="28"/>
  <c r="BC76" i="28" s="1"/>
  <c r="A76" i="28" s="1"/>
  <c r="BA106" i="28"/>
  <c r="BC106" i="28" s="1"/>
  <c r="A106" i="28" s="1"/>
  <c r="AJ106" i="28"/>
  <c r="BB80" i="28"/>
  <c r="AH77" i="28"/>
  <c r="BB86" i="28"/>
  <c r="AJ87" i="28"/>
  <c r="BA87" i="28"/>
  <c r="BC87" i="28" s="1"/>
  <c r="A87" i="28" s="1"/>
  <c r="BB78" i="28"/>
  <c r="AU113" i="28"/>
  <c r="AH110" i="28"/>
  <c r="AX113" i="28"/>
  <c r="AZ98" i="28"/>
  <c r="BB98" i="28"/>
  <c r="AJ78" i="28"/>
  <c r="BA78" i="28"/>
  <c r="BC78" i="28" s="1"/>
  <c r="A78" i="28" s="1"/>
  <c r="AZ92" i="28"/>
  <c r="AJ92" i="28"/>
  <c r="BA92" i="28"/>
  <c r="BC92" i="28" s="1"/>
  <c r="A92" i="28" s="1"/>
  <c r="AZ88" i="28"/>
  <c r="AJ88" i="28"/>
  <c r="BA88" i="28"/>
  <c r="BC88" i="28" s="1"/>
  <c r="A88" i="28" s="1"/>
  <c r="AZ87" i="28"/>
  <c r="BC75" i="28"/>
  <c r="AZ78" i="28"/>
  <c r="AH95" i="28"/>
  <c r="AH79" i="28"/>
  <c r="AH75" i="28"/>
  <c r="AJ80" i="28"/>
  <c r="BA80" i="28"/>
  <c r="BC80" i="28" s="1"/>
  <c r="A80" i="28" s="1"/>
  <c r="AH76" i="28" l="1"/>
  <c r="AH87" i="28"/>
  <c r="AH106" i="28"/>
  <c r="AL114" i="28"/>
  <c r="M116" i="28" s="1"/>
  <c r="BB113" i="28"/>
  <c r="BC84" i="28"/>
  <c r="A84" i="28" s="1"/>
  <c r="AH84" i="28"/>
  <c r="AJ113" i="28"/>
  <c r="AJ114" i="28" s="1"/>
  <c r="AM114" i="28"/>
  <c r="B118" i="28"/>
  <c r="S118" i="28"/>
  <c r="D52" i="28" s="1"/>
  <c r="G52" i="28"/>
  <c r="AH78" i="28"/>
  <c r="BA113" i="28"/>
  <c r="M117" i="28" s="1"/>
  <c r="AH102" i="28"/>
  <c r="AH88" i="28"/>
  <c r="AH98" i="28"/>
  <c r="AH80" i="28"/>
  <c r="A75" i="28"/>
  <c r="AH92" i="28"/>
  <c r="AH86" i="28"/>
  <c r="AY114" i="28"/>
  <c r="BC113" i="28" l="1"/>
  <c r="AH115" i="28" s="1"/>
  <c r="AK116" i="28"/>
  <c r="M115" i="28" s="1"/>
</calcChain>
</file>

<file path=xl/sharedStrings.xml><?xml version="1.0" encoding="utf-8"?>
<sst xmlns="http://schemas.openxmlformats.org/spreadsheetml/2006/main" count="282" uniqueCount="174">
  <si>
    <t>Nr.</t>
  </si>
  <si>
    <t>x</t>
  </si>
  <si>
    <t></t>
  </si>
  <si>
    <t></t>
  </si>
  <si>
    <t></t>
  </si>
  <si>
    <t></t>
  </si>
  <si>
    <t></t>
  </si>
  <si>
    <t>Luogo o filiale</t>
  </si>
  <si>
    <t>Nome</t>
  </si>
  <si>
    <t>Valutazione compilata da</t>
  </si>
  <si>
    <t>Telefono</t>
  </si>
  <si>
    <t>Confermo, con il SÌ e la mia firma, di essere autorizzato a valutare, di aver completato questa valutazione in modo veritiero, equo e conforme alla mia competenza sul mercato del lavoro:</t>
  </si>
  <si>
    <r>
      <t xml:space="preserve">Date </t>
    </r>
    <r>
      <rPr>
        <sz val="16"/>
        <color theme="1"/>
        <rFont val="Arial"/>
        <family val="2"/>
      </rPr>
      <t>(gg.mm.aaaa)</t>
    </r>
  </si>
  <si>
    <t>Spiegazione dei colori dei campi:</t>
  </si>
  <si>
    <t>precompilato - non modificabile</t>
  </si>
  <si>
    <t>Istruzioni su come compilare la valutazione:</t>
  </si>
  <si>
    <t>2. compilare completamente tutti i campi</t>
  </si>
  <si>
    <t>3. due modi per firmare</t>
  </si>
  <si>
    <t>qualitativamente e quantitativamente molto buona</t>
  </si>
  <si>
    <t>Posizione intermedia</t>
  </si>
  <si>
    <t>buona, adeguata</t>
  </si>
  <si>
    <r>
      <t xml:space="preserve">Posizione intermedia </t>
    </r>
    <r>
      <rPr>
        <b/>
        <sz val="18"/>
        <color rgb="FFFF0000"/>
        <rFont val="Arial"/>
        <family val="2"/>
      </rPr>
      <t>*</t>
    </r>
  </si>
  <si>
    <r>
      <t>Posizione intermedia</t>
    </r>
    <r>
      <rPr>
        <b/>
        <sz val="18"/>
        <color theme="1"/>
        <rFont val="Arial"/>
        <family val="2"/>
      </rPr>
      <t xml:space="preserve"> </t>
    </r>
    <r>
      <rPr>
        <b/>
        <sz val="18"/>
        <color rgb="FFFF0000"/>
        <rFont val="Arial"/>
        <family val="2"/>
      </rPr>
      <t>*</t>
    </r>
  </si>
  <si>
    <t>secondo i requisiti minimi</t>
  </si>
  <si>
    <r>
      <t xml:space="preserve">debole, incompleta </t>
    </r>
    <r>
      <rPr>
        <b/>
        <sz val="18"/>
        <color rgb="FFFF0000"/>
        <rFont val="Arial"/>
        <family val="2"/>
      </rPr>
      <t>*</t>
    </r>
  </si>
  <si>
    <r>
      <t>molto debole</t>
    </r>
    <r>
      <rPr>
        <b/>
        <sz val="14"/>
        <color rgb="FFFF0000"/>
        <rFont val="Arial"/>
        <family val="2"/>
      </rPr>
      <t xml:space="preserve"> </t>
    </r>
    <r>
      <rPr>
        <b/>
        <sz val="18"/>
        <color rgb="FFFF0000"/>
        <rFont val="Arial"/>
        <family val="2"/>
      </rPr>
      <t>*</t>
    </r>
  </si>
  <si>
    <r>
      <t>inutilizzabile</t>
    </r>
    <r>
      <rPr>
        <b/>
        <sz val="14"/>
        <color rgb="FFFF0000"/>
        <rFont val="Arial"/>
        <family val="2"/>
      </rPr>
      <t xml:space="preserve"> </t>
    </r>
    <r>
      <rPr>
        <b/>
        <sz val="18"/>
        <color rgb="FFFF0000"/>
        <rFont val="Arial"/>
        <family val="2"/>
      </rPr>
      <t>*</t>
    </r>
  </si>
  <si>
    <r>
      <rPr>
        <b/>
        <sz val="22"/>
        <color rgb="FF7030A0"/>
        <rFont val="Wingdings"/>
        <charset val="2"/>
      </rPr>
      <t>à</t>
    </r>
    <r>
      <rPr>
        <b/>
        <sz val="22"/>
        <color rgb="FF7030A0"/>
        <rFont val="Arial"/>
        <family val="2"/>
      </rPr>
      <t>Immettere à rating con una "X"</t>
    </r>
    <r>
      <rPr>
        <b/>
        <sz val="8"/>
        <color rgb="FF7030A0"/>
        <rFont val="Arial"/>
        <family val="2"/>
      </rPr>
      <t xml:space="preserve">
</t>
    </r>
    <r>
      <rPr>
        <b/>
        <sz val="22"/>
        <color rgb="FF7030A0"/>
        <rFont val="Wingdings"/>
        <charset val="2"/>
      </rPr>
      <t>à</t>
    </r>
    <r>
      <rPr>
        <b/>
        <sz val="22"/>
        <color rgb="FF7030A0"/>
        <rFont val="Arial"/>
        <family val="2"/>
      </rPr>
      <t>una sola "X" per riga</t>
    </r>
  </si>
  <si>
    <t>Collegamento all'elenco delle professioni</t>
  </si>
  <si>
    <r>
      <rPr>
        <b/>
        <u/>
        <sz val="16"/>
        <color theme="1"/>
        <rFont val="Arial"/>
        <family val="2"/>
      </rPr>
      <t>Numero totale</t>
    </r>
    <r>
      <rPr>
        <b/>
        <sz val="16"/>
        <color theme="1"/>
        <rFont val="Arial"/>
        <family val="2"/>
      </rPr>
      <t xml:space="preserve"> di competenze operative</t>
    </r>
  </si>
  <si>
    <r>
      <t xml:space="preserve">Numero di competenze operative </t>
    </r>
    <r>
      <rPr>
        <b/>
        <u/>
        <sz val="16"/>
        <color theme="1"/>
        <rFont val="Arial"/>
        <family val="2"/>
      </rPr>
      <t>valutate</t>
    </r>
  </si>
  <si>
    <t>Campi da compilare nella tabella:</t>
  </si>
  <si>
    <t>Mobile</t>
  </si>
  <si>
    <r>
      <t>Nome</t>
    </r>
    <r>
      <rPr>
        <sz val="14"/>
        <rFont val="Arial"/>
        <family val="2"/>
      </rPr>
      <t xml:space="preserve"> </t>
    </r>
    <r>
      <rPr>
        <sz val="18"/>
        <rFont val="Wingdings"/>
        <charset val="2"/>
      </rPr>
      <t></t>
    </r>
  </si>
  <si>
    <r>
      <t xml:space="preserve">Candidato </t>
    </r>
    <r>
      <rPr>
        <sz val="18"/>
        <rFont val="Wingdings"/>
        <charset val="2"/>
      </rPr>
      <t></t>
    </r>
  </si>
  <si>
    <r>
      <t xml:space="preserve">Valutazione completata e autorizzata da (adattare </t>
    </r>
    <r>
      <rPr>
        <sz val="18"/>
        <rFont val="Wingdings"/>
        <charset val="2"/>
      </rPr>
      <t></t>
    </r>
    <r>
      <rPr>
        <sz val="18"/>
        <rFont val="Arial"/>
        <family val="2"/>
      </rPr>
      <t xml:space="preserve"> </t>
    </r>
    <r>
      <rPr>
        <sz val="16"/>
        <rFont val="Arial"/>
        <family val="2"/>
      </rPr>
      <t>)</t>
    </r>
  </si>
  <si>
    <r>
      <t xml:space="preserve">Nota definitiva </t>
    </r>
    <r>
      <rPr>
        <b/>
        <sz val="12"/>
        <color theme="1"/>
        <rFont val="Arial"/>
        <family val="2"/>
      </rPr>
      <t>(di diploma) LP</t>
    </r>
  </si>
  <si>
    <r>
      <rPr>
        <b/>
        <sz val="16"/>
        <color rgb="FF0070C0"/>
        <rFont val="Arial"/>
        <family val="2"/>
      </rPr>
      <t xml:space="preserve"> Commento</t>
    </r>
    <r>
      <rPr>
        <sz val="16"/>
        <color rgb="FF0070C0"/>
        <rFont val="Wingdings"/>
        <charset val="2"/>
      </rPr>
      <t></t>
    </r>
    <r>
      <rPr>
        <sz val="16"/>
        <color rgb="FF0070C0"/>
        <rFont val="Arial"/>
        <family val="2"/>
      </rPr>
      <t xml:space="preserve">  </t>
    </r>
    <r>
      <rPr>
        <b/>
        <sz val="16"/>
        <rFont val="Arial"/>
        <family val="2"/>
      </rPr>
      <t>+</t>
    </r>
    <r>
      <rPr>
        <b/>
        <sz val="16"/>
        <color rgb="FFFF0000"/>
        <rFont val="Arial"/>
        <family val="2"/>
      </rPr>
      <t xml:space="preserve"> Giustificazione</t>
    </r>
    <r>
      <rPr>
        <sz val="16"/>
        <color rgb="FFFF0000"/>
        <rFont val="Wingdings"/>
        <charset val="2"/>
      </rPr>
      <t></t>
    </r>
    <r>
      <rPr>
        <sz val="16"/>
        <color rgb="FFFF0000"/>
        <rFont val="Arial"/>
        <family val="2"/>
      </rPr>
      <t xml:space="preserve"> </t>
    </r>
    <r>
      <rPr>
        <b/>
        <sz val="18"/>
        <rFont val="Arial"/>
        <family val="2"/>
      </rPr>
      <t/>
    </r>
  </si>
  <si>
    <r>
      <t xml:space="preserve">  3.2 Stampare il formulario, firmarlo e  
        </t>
    </r>
    <r>
      <rPr>
        <b/>
        <sz val="20"/>
        <color rgb="FF0070C0"/>
        <rFont val="Wingdings"/>
        <charset val="2"/>
      </rPr>
      <t>à</t>
    </r>
    <r>
      <rPr>
        <b/>
        <sz val="20"/>
        <color rgb="FF0070C0"/>
        <rFont val="Arial"/>
        <family val="2"/>
      </rPr>
      <t>trasmetterlo per posta A</t>
    </r>
  </si>
  <si>
    <r>
      <t xml:space="preserve">   3.1 Inserire la firma elettronica
         </t>
    </r>
    <r>
      <rPr>
        <sz val="19"/>
        <color rgb="FF7030A0"/>
        <rFont val="Arial"/>
        <family val="2"/>
      </rPr>
      <t>(Istruzioni qui sotto alla firma, incl. creare PDF)</t>
    </r>
    <r>
      <rPr>
        <b/>
        <sz val="19"/>
        <color rgb="FF7030A0"/>
        <rFont val="Arial"/>
        <family val="2"/>
      </rPr>
      <t xml:space="preserve">
         </t>
    </r>
    <r>
      <rPr>
        <b/>
        <sz val="19"/>
        <color rgb="FF7030A0"/>
        <rFont val="Wingdings"/>
        <charset val="2"/>
      </rPr>
      <t>à</t>
    </r>
    <r>
      <rPr>
        <b/>
        <sz val="19"/>
        <color rgb="FF7030A0"/>
        <rFont val="Arial"/>
        <family val="2"/>
      </rPr>
      <t xml:space="preserve">Creare PDF </t>
    </r>
    <r>
      <rPr>
        <b/>
        <sz val="19"/>
        <color rgb="FF7030A0"/>
        <rFont val="Wingdings"/>
        <charset val="2"/>
      </rPr>
      <t>à</t>
    </r>
    <r>
      <rPr>
        <b/>
        <sz val="19"/>
        <color rgb="FF7030A0"/>
        <rFont val="Arial"/>
        <family val="2"/>
      </rPr>
      <t>per la Mail da contattare</t>
    </r>
  </si>
  <si>
    <t>1. leggere attentamente le informazioni sulla
    valutazione</t>
  </si>
  <si>
    <t>Formatore professionale responsabile nell'azienda di tirocinio</t>
  </si>
  <si>
    <r>
      <t xml:space="preserve">Funzione
</t>
    </r>
    <r>
      <rPr>
        <sz val="12"/>
        <rFont val="Arial"/>
        <family val="2"/>
      </rPr>
      <t>(formatore prof., …)</t>
    </r>
  </si>
  <si>
    <r>
      <rPr>
        <b/>
        <sz val="14"/>
        <color theme="1"/>
        <rFont val="Arial"/>
        <family val="2"/>
      </rPr>
      <t>Azienda</t>
    </r>
    <r>
      <rPr>
        <sz val="8"/>
        <color theme="1"/>
        <rFont val="Arial"/>
        <family val="2"/>
      </rPr>
      <t xml:space="preserve"> </t>
    </r>
    <r>
      <rPr>
        <b/>
        <sz val="14"/>
        <color theme="1"/>
        <rFont val="Arial"/>
        <family val="2"/>
      </rPr>
      <t>di</t>
    </r>
    <r>
      <rPr>
        <sz val="8"/>
        <color theme="1"/>
        <rFont val="Arial"/>
        <family val="2"/>
      </rPr>
      <t xml:space="preserve"> </t>
    </r>
    <r>
      <rPr>
        <b/>
        <sz val="14"/>
        <color theme="1"/>
        <rFont val="Arial"/>
        <family val="2"/>
      </rPr>
      <t xml:space="preserve">formazione
</t>
    </r>
    <r>
      <rPr>
        <sz val="18"/>
        <color theme="1"/>
        <rFont val="Wingdings"/>
        <charset val="2"/>
      </rPr>
      <t></t>
    </r>
    <r>
      <rPr>
        <sz val="14"/>
        <color theme="1"/>
        <rFont val="Arial"/>
        <family val="2"/>
      </rPr>
      <t xml:space="preserve"> </t>
    </r>
    <r>
      <rPr>
        <sz val="10.5"/>
        <color theme="1"/>
        <rFont val="Arial"/>
        <family val="2"/>
      </rPr>
      <t>o scuola prof. a tempo pieno</t>
    </r>
    <r>
      <rPr>
        <b/>
        <sz val="10.5"/>
        <color theme="1"/>
        <rFont val="Arial"/>
        <family val="2"/>
      </rPr>
      <t xml:space="preserve"> </t>
    </r>
  </si>
  <si>
    <r>
      <t xml:space="preserve">SEFRI
Nr. </t>
    </r>
    <r>
      <rPr>
        <sz val="18"/>
        <color theme="1"/>
        <rFont val="Wingdings"/>
        <charset val="2"/>
      </rPr>
      <t></t>
    </r>
  </si>
  <si>
    <r>
      <t xml:space="preserve">Formazione prof.
</t>
    </r>
    <r>
      <rPr>
        <b/>
        <sz val="14"/>
        <rFont val="Arial"/>
        <family val="2"/>
      </rPr>
      <t>di</t>
    </r>
    <r>
      <rPr>
        <b/>
        <sz val="10"/>
        <rFont val="Arial"/>
        <family val="2"/>
      </rPr>
      <t xml:space="preserve"> </t>
    </r>
    <r>
      <rPr>
        <b/>
        <sz val="14"/>
        <rFont val="Arial"/>
        <family val="2"/>
      </rPr>
      <t>base</t>
    </r>
    <r>
      <rPr>
        <sz val="16"/>
        <rFont val="Wingdings"/>
        <charset val="2"/>
      </rPr>
      <t></t>
    </r>
  </si>
  <si>
    <t>Deutsch</t>
  </si>
  <si>
    <t>Français</t>
  </si>
  <si>
    <t>Italiano</t>
  </si>
  <si>
    <t>E-Mail</t>
  </si>
  <si>
    <r>
      <t xml:space="preserve">Insérer/copier la signature électronique dans la case ci-dessous –
</t>
    </r>
    <r>
      <rPr>
        <b/>
        <u/>
        <sz val="18"/>
        <color theme="1"/>
        <rFont val="Arial"/>
        <family val="2"/>
      </rPr>
      <t>Ne pas dépasser</t>
    </r>
    <r>
      <rPr>
        <b/>
        <sz val="18"/>
        <color theme="1"/>
        <rFont val="Arial"/>
        <family val="2"/>
      </rPr>
      <t xml:space="preserve"> la taille du champ.</t>
    </r>
  </si>
  <si>
    <r>
      <t xml:space="preserve">Inserire/copiare la firma elettronica nella casella sottostante –
</t>
    </r>
    <r>
      <rPr>
        <b/>
        <u/>
        <sz val="18"/>
        <color theme="1"/>
        <rFont val="Arial"/>
        <family val="2"/>
      </rPr>
      <t>Non superare</t>
    </r>
    <r>
      <rPr>
        <b/>
        <sz val="18"/>
        <color theme="1"/>
        <rFont val="Arial"/>
        <family val="2"/>
      </rPr>
      <t xml:space="preserve"> le dimensioni del campo.</t>
    </r>
  </si>
  <si>
    <t xml:space="preserve">  1. Cercare di valutare i vostri studenti in modo realistico, equo, onesto e sulla base della loro impiegabilità nel mercato del lavoro.</t>
  </si>
  <si>
    <t xml:space="preserve">  2. La vostra valutazione è rilevante per la qualifica e deve quindi essere giustificabile e comprensibile.</t>
  </si>
  <si>
    <t xml:space="preserve">  3. Non valutate sulla base di simpatia / antipatia - anche le "valutazioni di cortesia" / "rese dei conti personali" sono ingiuste.</t>
  </si>
  <si>
    <r>
      <t xml:space="preserve">Se avete </t>
    </r>
    <r>
      <rPr>
        <b/>
        <sz val="16"/>
        <rFont val="Arial"/>
        <family val="2"/>
      </rPr>
      <t>domande</t>
    </r>
    <r>
      <rPr>
        <sz val="16"/>
        <rFont val="Arial"/>
        <family val="2"/>
      </rPr>
      <t xml:space="preserve"> sulla compilazione del modulo, vi preghiamo di contattarci </t>
    </r>
    <r>
      <rPr>
        <b/>
        <sz val="16"/>
        <rFont val="Arial"/>
        <family val="2"/>
      </rPr>
      <t>direttamente via e-mail</t>
    </r>
    <r>
      <rPr>
        <sz val="16"/>
        <rFont val="Arial"/>
        <family val="2"/>
      </rPr>
      <t xml:space="preserve"> (dati di contatto sopra) - </t>
    </r>
    <r>
      <rPr>
        <b/>
        <sz val="16"/>
        <rFont val="Arial"/>
        <family val="2"/>
      </rPr>
      <t>le richieste di informazioni sui singoli risultati non riceveranno risposta.</t>
    </r>
  </si>
  <si>
    <t>SÌ</t>
  </si>
  <si>
    <r>
      <t xml:space="preserve">Informazioni sulle competenze operative - Elenco professioni SEFRI  </t>
    </r>
    <r>
      <rPr>
        <b/>
        <sz val="11.5"/>
        <color rgb="FF00B050"/>
        <rFont val="Wingdings"/>
        <charset val="2"/>
      </rPr>
      <t>à</t>
    </r>
    <r>
      <rPr>
        <b/>
        <sz val="11.5"/>
        <color rgb="FF00B050"/>
        <rFont val="Arial"/>
        <family val="2"/>
      </rPr>
      <t xml:space="preserve">sotto "Cerca un nome" inserire la professione
</t>
    </r>
    <r>
      <rPr>
        <b/>
        <sz val="11.5"/>
        <color rgb="FF00B050"/>
        <rFont val="Wingdings"/>
        <charset val="2"/>
      </rPr>
      <t>à</t>
    </r>
    <r>
      <rPr>
        <b/>
        <sz val="11.5"/>
        <color rgb="FF00B050"/>
        <rFont val="Arial"/>
        <family val="2"/>
      </rPr>
      <t xml:space="preserve">selezionare/scegliere il piano di formazione
</t>
    </r>
    <r>
      <rPr>
        <sz val="10"/>
        <color rgb="FF00B050"/>
        <rFont val="Arial"/>
        <family val="2"/>
      </rPr>
      <t>(eventualmente adattare la lingua nell'angolo in alto a destra della homepage):</t>
    </r>
  </si>
  <si>
    <r>
      <t xml:space="preserve">Elektronische Unterschrift in den Kasten unten einfügen/einkopieren –
Feldgrösse </t>
    </r>
    <r>
      <rPr>
        <b/>
        <u/>
        <sz val="18"/>
        <color theme="1"/>
        <rFont val="Arial"/>
        <family val="2"/>
      </rPr>
      <t>nicht überschreiten</t>
    </r>
    <r>
      <rPr>
        <b/>
        <sz val="18"/>
        <color theme="1"/>
        <rFont val="Arial"/>
        <family val="2"/>
      </rPr>
      <t>.</t>
    </r>
  </si>
  <si>
    <t>.</t>
  </si>
  <si>
    <r>
      <t xml:space="preserve">13 cifre </t>
    </r>
    <r>
      <rPr>
        <sz val="13.5"/>
        <color theme="1"/>
        <rFont val="Wingdings"/>
        <charset val="2"/>
      </rPr>
      <t>à</t>
    </r>
    <r>
      <rPr>
        <sz val="13.5"/>
        <color theme="1"/>
        <rFont val="Arial"/>
        <family val="2"/>
      </rPr>
      <t>si trova sulla tessera di assicurazione sanitaria</t>
    </r>
  </si>
  <si>
    <t>Il numero AVS</t>
  </si>
  <si>
    <r>
      <t xml:space="preserve">Settore / indirizzo / orientamento </t>
    </r>
    <r>
      <rPr>
        <sz val="18"/>
        <color theme="1"/>
        <rFont val="Wingdings"/>
        <charset val="2"/>
      </rPr>
      <t></t>
    </r>
  </si>
  <si>
    <r>
      <rPr>
        <b/>
        <sz val="22"/>
        <color rgb="FFFF0000"/>
        <rFont val="Arial"/>
        <family val="2"/>
      </rPr>
      <t>Casella di firma</t>
    </r>
    <r>
      <rPr>
        <b/>
        <sz val="18"/>
        <rFont val="Arial"/>
        <family val="2"/>
      </rPr>
      <t xml:space="preserve"> - vedi 3.1 o 3.2 sopra</t>
    </r>
    <r>
      <rPr>
        <b/>
        <sz val="22"/>
        <color theme="1"/>
        <rFont val="Arial"/>
        <family val="2"/>
      </rPr>
      <t xml:space="preserve">
</t>
    </r>
    <r>
      <rPr>
        <b/>
        <sz val="18"/>
        <color theme="1"/>
        <rFont val="Arial"/>
        <family val="2"/>
      </rPr>
      <t xml:space="preserve">Invece di una firma fisica
</t>
    </r>
    <r>
      <rPr>
        <sz val="16"/>
        <color theme="1"/>
        <rFont val="Arial"/>
        <family val="2"/>
      </rPr>
      <t>(= stampare, firmare + inviare)</t>
    </r>
    <r>
      <rPr>
        <sz val="20"/>
        <color theme="1"/>
        <rFont val="Arial"/>
        <family val="2"/>
      </rPr>
      <t xml:space="preserve">
</t>
    </r>
    <r>
      <rPr>
        <b/>
        <sz val="20"/>
        <color theme="1"/>
        <rFont val="Arial"/>
        <family val="2"/>
      </rPr>
      <t xml:space="preserve">si prega di utilizzare </t>
    </r>
    <r>
      <rPr>
        <b/>
        <u/>
        <sz val="20"/>
        <color theme="1"/>
        <rFont val="Arial"/>
        <family val="2"/>
      </rPr>
      <t>la firma digitale</t>
    </r>
    <r>
      <rPr>
        <b/>
        <sz val="20"/>
        <color theme="1"/>
        <rFont val="Arial"/>
        <family val="2"/>
      </rPr>
      <t xml:space="preserve">
</t>
    </r>
    <r>
      <rPr>
        <b/>
        <sz val="20"/>
        <color theme="1"/>
        <rFont val="Wingdings"/>
        <charset val="2"/>
      </rPr>
      <t>à</t>
    </r>
    <r>
      <rPr>
        <b/>
        <sz val="18"/>
        <color theme="1"/>
        <rFont val="Arial"/>
        <family val="2"/>
      </rPr>
      <t>Inserire qui sotto tramite la cartella di lavoro "sig"</t>
    </r>
    <r>
      <rPr>
        <b/>
        <sz val="20"/>
        <color theme="1"/>
        <rFont val="Arial"/>
        <family val="2"/>
      </rPr>
      <t xml:space="preserve">
</t>
    </r>
    <r>
      <rPr>
        <sz val="16"/>
        <color theme="1"/>
        <rFont val="Arial"/>
        <family val="2"/>
      </rPr>
      <t>(Istruzioni sulla cartella di lavoro "sig.")</t>
    </r>
  </si>
  <si>
    <t></t>
  </si>
  <si>
    <t>Risultato intermedio
a un decimo:</t>
  </si>
  <si>
    <r>
      <rPr>
        <b/>
        <sz val="18"/>
        <color theme="1"/>
        <rFont val="Arial"/>
        <family val="2"/>
      </rPr>
      <t>Kurzanleitung:</t>
    </r>
    <r>
      <rPr>
        <sz val="14"/>
        <color theme="1"/>
        <rFont val="Arial"/>
        <family val="2"/>
      </rPr>
      <t xml:space="preserve">
1. Die elektronische Unterschrift als Bild unten auf die
 </t>
    </r>
    <r>
      <rPr>
        <sz val="12"/>
        <color theme="1"/>
        <rFont val="Arial"/>
        <family val="2"/>
      </rPr>
      <t xml:space="preserve">  </t>
    </r>
    <r>
      <rPr>
        <sz val="14"/>
        <color theme="1"/>
        <rFont val="Arial"/>
        <family val="2"/>
      </rPr>
      <t xml:space="preserve"> Arbeitsmappe (</t>
    </r>
    <r>
      <rPr>
        <b/>
        <sz val="14"/>
        <color theme="1"/>
        <rFont val="Arial"/>
        <family val="2"/>
      </rPr>
      <t>nicht direkt ins Feld C4</t>
    </r>
    <r>
      <rPr>
        <sz val="14"/>
        <color theme="1"/>
        <rFont val="Arial"/>
        <family val="2"/>
      </rPr>
      <t xml:space="preserve">) kopieren.
2. Bild vergrössern oder verkleinern auf Grösse von Feld C4.
3. Bild auf das </t>
    </r>
    <r>
      <rPr>
        <sz val="14"/>
        <color rgb="FFFF0000"/>
        <rFont val="Arial"/>
        <family val="2"/>
      </rPr>
      <t>Feld C4</t>
    </r>
    <r>
      <rPr>
        <sz val="14"/>
        <color theme="1"/>
        <rFont val="Arial"/>
        <family val="2"/>
      </rPr>
      <t xml:space="preserve"> ziehen – fertig!
</t>
    </r>
    <r>
      <rPr>
        <b/>
        <sz val="14"/>
        <color theme="1"/>
        <rFont val="Wingdings"/>
        <charset val="2"/>
      </rPr>
      <t>à</t>
    </r>
    <r>
      <rPr>
        <b/>
        <sz val="14"/>
        <color theme="1"/>
        <rFont val="Arial"/>
        <family val="2"/>
      </rPr>
      <t>zurück zum Bewertungsraster</t>
    </r>
  </si>
  <si>
    <r>
      <rPr>
        <b/>
        <sz val="18"/>
        <color theme="1"/>
        <rFont val="Arial"/>
        <family val="2"/>
      </rPr>
      <t>Guide de référence rapide:</t>
    </r>
    <r>
      <rPr>
        <b/>
        <sz val="14"/>
        <color theme="1"/>
        <rFont val="Arial"/>
        <family val="2"/>
      </rPr>
      <t xml:space="preserve">
</t>
    </r>
    <r>
      <rPr>
        <sz val="14"/>
        <color theme="1"/>
        <rFont val="Arial"/>
        <family val="2"/>
      </rPr>
      <t xml:space="preserve">1. Copier l'image de la signature électronique directement
</t>
    </r>
    <r>
      <rPr>
        <sz val="12"/>
        <color theme="1"/>
        <rFont val="Arial"/>
        <family val="2"/>
      </rPr>
      <t xml:space="preserve">  </t>
    </r>
    <r>
      <rPr>
        <sz val="14"/>
        <color theme="1"/>
        <rFont val="Arial"/>
        <family val="2"/>
      </rPr>
      <t xml:space="preserve">  sur cette page (</t>
    </r>
    <r>
      <rPr>
        <b/>
        <sz val="14"/>
        <color theme="1"/>
        <rFont val="Arial"/>
        <family val="2"/>
      </rPr>
      <t>pas dans la case H4</t>
    </r>
    <r>
      <rPr>
        <sz val="14"/>
        <color theme="1"/>
        <rFont val="Arial"/>
        <family val="2"/>
      </rPr>
      <t xml:space="preserve"> mais ci-dessous)
2. Agrandir ou réduire l'image à la taille de la case H4
3. Faites glisser l'image sur le </t>
    </r>
    <r>
      <rPr>
        <sz val="14"/>
        <color rgb="FFFF0000"/>
        <rFont val="Arial"/>
        <family val="2"/>
      </rPr>
      <t>champ H4</t>
    </r>
    <r>
      <rPr>
        <sz val="14"/>
        <color theme="1"/>
        <rFont val="Arial"/>
        <family val="2"/>
      </rPr>
      <t xml:space="preserve"> – c'est fait!
</t>
    </r>
    <r>
      <rPr>
        <b/>
        <sz val="14"/>
        <color theme="1"/>
        <rFont val="Wingdings"/>
        <charset val="2"/>
      </rPr>
      <t>à</t>
    </r>
    <r>
      <rPr>
        <b/>
        <sz val="14"/>
        <color theme="1"/>
        <rFont val="Arial"/>
        <family val="2"/>
      </rPr>
      <t>retour à l'autre page</t>
    </r>
  </si>
  <si>
    <r>
      <rPr>
        <b/>
        <sz val="18"/>
        <color theme="1"/>
        <rFont val="Arial"/>
        <family val="2"/>
      </rPr>
      <t>Guida rapida:</t>
    </r>
    <r>
      <rPr>
        <b/>
        <sz val="14"/>
        <color theme="1"/>
        <rFont val="Arial"/>
        <family val="2"/>
      </rPr>
      <t xml:space="preserve">
</t>
    </r>
    <r>
      <rPr>
        <sz val="14"/>
        <color theme="1"/>
        <rFont val="Arial"/>
        <family val="2"/>
      </rPr>
      <t xml:space="preserve">1. Copiare la firma elettronica come immagine qui sotto su
</t>
    </r>
    <r>
      <rPr>
        <sz val="12"/>
        <color theme="1"/>
        <rFont val="Arial"/>
        <family val="2"/>
      </rPr>
      <t xml:space="preserve">  </t>
    </r>
    <r>
      <rPr>
        <sz val="14"/>
        <color theme="1"/>
        <rFont val="Arial"/>
        <family val="2"/>
      </rPr>
      <t xml:space="preserve">  questa</t>
    </r>
    <r>
      <rPr>
        <sz val="9"/>
        <color theme="1"/>
        <rFont val="Arial"/>
        <family val="2"/>
      </rPr>
      <t xml:space="preserve"> </t>
    </r>
    <r>
      <rPr>
        <sz val="14"/>
        <color theme="1"/>
        <rFont val="Arial"/>
        <family val="2"/>
      </rPr>
      <t>cartella</t>
    </r>
    <r>
      <rPr>
        <sz val="8"/>
        <color theme="1"/>
        <rFont val="Arial"/>
        <family val="2"/>
      </rPr>
      <t xml:space="preserve"> </t>
    </r>
    <r>
      <rPr>
        <sz val="14"/>
        <color theme="1"/>
        <rFont val="Arial"/>
        <family val="2"/>
      </rPr>
      <t>di</t>
    </r>
    <r>
      <rPr>
        <sz val="8"/>
        <color theme="1"/>
        <rFont val="Arial"/>
        <family val="2"/>
      </rPr>
      <t xml:space="preserve"> </t>
    </r>
    <r>
      <rPr>
        <sz val="14"/>
        <color theme="1"/>
        <rFont val="Arial"/>
        <family val="2"/>
      </rPr>
      <t>lavoro</t>
    </r>
    <r>
      <rPr>
        <sz val="8"/>
        <color theme="1"/>
        <rFont val="Arial"/>
        <family val="2"/>
      </rPr>
      <t xml:space="preserve"> </t>
    </r>
    <r>
      <rPr>
        <sz val="14"/>
        <color theme="1"/>
        <rFont val="Arial"/>
        <family val="2"/>
      </rPr>
      <t>(</t>
    </r>
    <r>
      <rPr>
        <b/>
        <sz val="14"/>
        <color theme="1"/>
        <rFont val="Arial"/>
        <family val="2"/>
      </rPr>
      <t>non</t>
    </r>
    <r>
      <rPr>
        <b/>
        <sz val="8"/>
        <color theme="1"/>
        <rFont val="Arial"/>
        <family val="2"/>
      </rPr>
      <t xml:space="preserve"> </t>
    </r>
    <r>
      <rPr>
        <b/>
        <sz val="14"/>
        <color theme="1"/>
        <rFont val="Arial"/>
        <family val="2"/>
      </rPr>
      <t>direttamente</t>
    </r>
    <r>
      <rPr>
        <b/>
        <sz val="8"/>
        <color theme="1"/>
        <rFont val="Arial"/>
        <family val="2"/>
      </rPr>
      <t xml:space="preserve"> </t>
    </r>
    <r>
      <rPr>
        <b/>
        <sz val="14"/>
        <color theme="1"/>
        <rFont val="Arial"/>
        <family val="2"/>
      </rPr>
      <t>nel</t>
    </r>
    <r>
      <rPr>
        <b/>
        <sz val="8"/>
        <color theme="1"/>
        <rFont val="Arial"/>
        <family val="2"/>
      </rPr>
      <t xml:space="preserve"> </t>
    </r>
    <r>
      <rPr>
        <b/>
        <sz val="14"/>
        <color theme="1"/>
        <rFont val="Arial"/>
        <family val="2"/>
      </rPr>
      <t>campo</t>
    </r>
    <r>
      <rPr>
        <b/>
        <sz val="8"/>
        <color theme="1"/>
        <rFont val="Arial"/>
        <family val="2"/>
      </rPr>
      <t xml:space="preserve"> </t>
    </r>
    <r>
      <rPr>
        <b/>
        <sz val="14"/>
        <color theme="1"/>
        <rFont val="Arial"/>
        <family val="2"/>
      </rPr>
      <t>M4</t>
    </r>
    <r>
      <rPr>
        <sz val="14"/>
        <color theme="1"/>
        <rFont val="Arial"/>
        <family val="2"/>
      </rPr>
      <t xml:space="preserve">)
2. Ingrandire o ridurre l'immagine alle dimensioni del
  </t>
    </r>
    <r>
      <rPr>
        <sz val="12"/>
        <color theme="1"/>
        <rFont val="Arial"/>
        <family val="2"/>
      </rPr>
      <t xml:space="preserve"> </t>
    </r>
    <r>
      <rPr>
        <sz val="14"/>
        <color theme="1"/>
        <rFont val="Arial"/>
        <family val="2"/>
      </rPr>
      <t xml:space="preserve"> riquadro M4
3. Trascinare l'immagine sul </t>
    </r>
    <r>
      <rPr>
        <sz val="14"/>
        <color rgb="FFFF0000"/>
        <rFont val="Arial"/>
        <family val="2"/>
      </rPr>
      <t>campo M4</t>
    </r>
    <r>
      <rPr>
        <sz val="14"/>
        <color theme="1"/>
        <rFont val="Arial"/>
        <family val="2"/>
      </rPr>
      <t xml:space="preserve"> – fatto! </t>
    </r>
    <r>
      <rPr>
        <b/>
        <sz val="14"/>
        <color theme="1"/>
        <rFont val="Arial"/>
        <family val="2"/>
      </rPr>
      <t xml:space="preserve">
</t>
    </r>
    <r>
      <rPr>
        <b/>
        <sz val="14"/>
        <color theme="1"/>
        <rFont val="Wingdings"/>
        <charset val="2"/>
      </rPr>
      <t>à</t>
    </r>
    <r>
      <rPr>
        <b/>
        <sz val="14"/>
        <color theme="1"/>
        <rFont val="Arial"/>
        <family val="2"/>
      </rPr>
      <t>e ritorno al formulario di valutazione</t>
    </r>
  </si>
  <si>
    <t>Bemerk.</t>
  </si>
  <si>
    <t>Berechnung
ungen - 3.5-1.</t>
  </si>
  <si>
    <t>Berechnung
gen. - 6-4</t>
  </si>
  <si>
    <t>gennügend
6-4</t>
  </si>
  <si>
    <t>ungenügend
3.5-1.</t>
  </si>
  <si>
    <t>Berechnung
Bemerk.</t>
  </si>
  <si>
    <t>Berechnung
Total</t>
  </si>
  <si>
    <t>&gt;7</t>
  </si>
  <si>
    <t>Berechnung OK</t>
  </si>
  <si>
    <t>XX</t>
  </si>
  <si>
    <t>Eintrag</t>
  </si>
  <si>
    <t>nur 1 Bew.</t>
  </si>
  <si>
    <t>Anzahl HK</t>
  </si>
  <si>
    <t>ausgef. HK</t>
  </si>
  <si>
    <t>Diff. Anzahl HK - ausgefüllte HK</t>
  </si>
  <si>
    <t>fehlende
HK</t>
  </si>
  <si>
    <t>Anzahl Bewert.</t>
  </si>
  <si>
    <t xml:space="preserve">Total alle Optionen: </t>
  </si>
  <si>
    <t>Anzahl &gt;1 Bewertung</t>
  </si>
  <si>
    <t>Bemerkungen in AH</t>
  </si>
  <si>
    <t>Schattierung ungenügende Note + Bemerkung vorhanden</t>
  </si>
  <si>
    <t>fehlende Bemerk.bei ungenügend</t>
  </si>
  <si>
    <r>
      <rPr>
        <b/>
        <sz val="16"/>
        <rFont val="Wingdings"/>
        <charset val="2"/>
      </rPr>
      <t>à</t>
    </r>
    <r>
      <rPr>
        <b/>
        <sz val="16"/>
        <rFont val="Arial"/>
        <family val="2"/>
      </rPr>
      <t>Posta per inviare PDF in formato digitale, domande, ...</t>
    </r>
  </si>
  <si>
    <t>Se cancellato in T30, scrivere qui!</t>
  </si>
  <si>
    <r>
      <t>Firma</t>
    </r>
    <r>
      <rPr>
        <b/>
        <sz val="8"/>
        <color theme="0"/>
        <rFont val="Arial"/>
        <family val="2"/>
      </rPr>
      <t>.</t>
    </r>
  </si>
  <si>
    <r>
      <t>Inserire "</t>
    </r>
    <r>
      <rPr>
        <b/>
        <sz val="11"/>
        <color theme="1"/>
        <rFont val="Arial"/>
        <family val="2"/>
      </rPr>
      <t>X</t>
    </r>
    <r>
      <rPr>
        <sz val="11"/>
        <color theme="1"/>
        <rFont val="Arial"/>
        <family val="2"/>
      </rPr>
      <t xml:space="preserve">" per </t>
    </r>
    <r>
      <rPr>
        <b/>
        <sz val="11"/>
        <color theme="1"/>
        <rFont val="Arial"/>
        <family val="2"/>
      </rPr>
      <t>SÌ</t>
    </r>
  </si>
  <si>
    <r>
      <t>entra in "</t>
    </r>
    <r>
      <rPr>
        <b/>
        <sz val="11"/>
        <color theme="1"/>
        <rFont val="Arial"/>
        <family val="2"/>
      </rPr>
      <t>sig.</t>
    </r>
    <r>
      <rPr>
        <sz val="11"/>
        <color theme="1"/>
        <rFont val="Arial"/>
        <family val="2"/>
      </rPr>
      <t xml:space="preserve">"
 </t>
    </r>
    <r>
      <rPr>
        <sz val="11"/>
        <color theme="1"/>
        <rFont val="Wingdings"/>
        <charset val="2"/>
      </rPr>
      <t>â</t>
    </r>
    <r>
      <rPr>
        <sz val="11"/>
        <color theme="1"/>
        <rFont val="Arial"/>
        <family val="2"/>
      </rPr>
      <t xml:space="preserve"> </t>
    </r>
  </si>
  <si>
    <t>Si inserisce in una busta a finestra C5 per l'invio tramite posta A</t>
  </si>
  <si>
    <r>
      <rPr>
        <b/>
        <u/>
        <sz val="32"/>
        <color rgb="FFFF0000"/>
        <rFont val="Arial"/>
        <family val="2"/>
      </rPr>
      <t>Colonna AH</t>
    </r>
    <r>
      <rPr>
        <b/>
        <sz val="32"/>
        <color rgb="FFFF0000"/>
        <rFont val="Arial"/>
        <family val="2"/>
      </rPr>
      <t xml:space="preserve">
</t>
    </r>
    <r>
      <rPr>
        <b/>
        <sz val="32"/>
        <color rgb="FFFF0000"/>
        <rFont val="Wingdings"/>
        <charset val="2"/>
      </rPr>
      <t>à</t>
    </r>
    <r>
      <rPr>
        <b/>
        <sz val="32"/>
        <color rgb="FFFF0000"/>
        <rFont val="Arial"/>
        <family val="2"/>
      </rPr>
      <t xml:space="preserve"> Area non stampabile
</t>
    </r>
    <r>
      <rPr>
        <b/>
        <sz val="32"/>
        <color rgb="FFFF0000"/>
        <rFont val="Wingdings"/>
        <charset val="2"/>
      </rPr>
      <t>à</t>
    </r>
    <r>
      <rPr>
        <b/>
        <sz val="32"/>
        <color rgb="FFFF0000"/>
        <rFont val="Arial"/>
        <family val="2"/>
      </rPr>
      <t xml:space="preserve"> lasciatela così com'è!</t>
    </r>
  </si>
  <si>
    <r>
      <rPr>
        <b/>
        <sz val="24"/>
        <color rgb="FF0070C0"/>
        <rFont val="Wingdings"/>
        <charset val="2"/>
      </rPr>
      <t>à</t>
    </r>
    <r>
      <rPr>
        <b/>
        <sz val="24"/>
        <color rgb="FF0070C0"/>
        <rFont val="Arial"/>
        <family val="2"/>
      </rPr>
      <t>Competenze operative non insegnate / non valutabili:</t>
    </r>
    <r>
      <rPr>
        <b/>
        <sz val="18"/>
        <color rgb="FF0070C0"/>
        <rFont val="Arial"/>
        <family val="2"/>
      </rPr>
      <t xml:space="preserve">
Lasciate la riga vuota e inserite i motivi corrispondenti nel campo dei commenti</t>
    </r>
    <r>
      <rPr>
        <sz val="20"/>
        <color rgb="FF0070C0"/>
        <rFont val="Wingdings"/>
        <charset val="2"/>
      </rPr>
      <t></t>
    </r>
    <r>
      <rPr>
        <sz val="20"/>
        <color rgb="FF0070C0"/>
        <rFont val="Arial"/>
        <family val="2"/>
      </rPr>
      <t xml:space="preserve"> </t>
    </r>
    <r>
      <rPr>
        <sz val="18"/>
        <color rgb="FF0070C0"/>
        <rFont val="Arial"/>
        <family val="2"/>
      </rPr>
      <t xml:space="preserve"> </t>
    </r>
  </si>
  <si>
    <r>
      <rPr>
        <b/>
        <sz val="16"/>
        <color rgb="FFFF0000"/>
        <rFont val="Wingdings"/>
        <charset val="2"/>
      </rPr>
      <t>à</t>
    </r>
    <r>
      <rPr>
        <b/>
        <sz val="16"/>
        <color rgb="FFFF0000"/>
        <rFont val="Arial"/>
        <family val="2"/>
      </rPr>
      <t>Si prega di prestare attenzione ai cinque punti sotto Informazioni sulla valutazione</t>
    </r>
  </si>
  <si>
    <r>
      <rPr>
        <b/>
        <sz val="18"/>
        <color theme="1"/>
        <rFont val="Arial"/>
        <family val="2"/>
      </rPr>
      <t xml:space="preserve">Facoltativo: osservazione finale </t>
    </r>
    <r>
      <rPr>
        <b/>
        <sz val="14"/>
        <color theme="1"/>
        <rFont val="Arial"/>
        <family val="2"/>
      </rPr>
      <t xml:space="preserve">
</t>
    </r>
    <r>
      <rPr>
        <b/>
        <sz val="14"/>
        <color rgb="FFFF0000"/>
        <rFont val="Wingdings"/>
        <charset val="2"/>
      </rPr>
      <t>à</t>
    </r>
    <r>
      <rPr>
        <b/>
        <sz val="12"/>
        <color rgb="FFFF0000"/>
        <rFont val="Arial"/>
        <family val="2"/>
      </rPr>
      <t xml:space="preserve">in caso di valutazione complessiva negativa </t>
    </r>
    <r>
      <rPr>
        <sz val="12"/>
        <color rgb="FFFF0000"/>
        <rFont val="Arial"/>
        <family val="2"/>
      </rPr>
      <t>(voto &lt;4)</t>
    </r>
    <r>
      <rPr>
        <b/>
        <sz val="12"/>
        <color rgb="FFFF0000"/>
        <rFont val="Arial"/>
        <family val="2"/>
      </rPr>
      <t xml:space="preserve"> obbligatorio</t>
    </r>
  </si>
  <si>
    <t>Text von Spalte c zum Sichern der Zellengrösse</t>
  </si>
  <si>
    <t>Zeile 1
Zeile 2
Zeile 3</t>
  </si>
  <si>
    <r>
      <rPr>
        <b/>
        <sz val="20"/>
        <color rgb="FF7030A0"/>
        <rFont val="Wingdings"/>
        <charset val="2"/>
      </rPr>
      <t>à</t>
    </r>
    <r>
      <rPr>
        <b/>
        <sz val="20"/>
        <color rgb="FF7030A0"/>
        <rFont val="Arial"/>
        <family val="2"/>
      </rPr>
      <t xml:space="preserve"> Salvare il documento e creare PDF
</t>
    </r>
    <r>
      <rPr>
        <b/>
        <sz val="18"/>
        <color rgb="FF7030A0"/>
        <rFont val="Arial"/>
        <family val="2"/>
      </rPr>
      <t xml:space="preserve">1. tutti i campi compilati, firma inserita
    documento Excel completato con
    </t>
    </r>
    <r>
      <rPr>
        <b/>
        <sz val="18"/>
        <color rgb="FFFF0000"/>
        <rFont val="Arial"/>
        <family val="2"/>
      </rPr>
      <t xml:space="preserve">"Numero professione SEFRI_Cognome_Nome
    dello studente" </t>
    </r>
    <r>
      <rPr>
        <b/>
        <sz val="18"/>
        <color rgb="FF7030A0"/>
        <rFont val="Arial"/>
        <family val="2"/>
      </rPr>
      <t xml:space="preserve">salvato su disco esterno
    </t>
    </r>
    <r>
      <rPr>
        <sz val="16"/>
        <color rgb="FF7030A0"/>
        <rFont val="Arial"/>
        <family val="2"/>
      </rPr>
      <t>(per esempio "86913_Bernasconi_Andrea")</t>
    </r>
    <r>
      <rPr>
        <b/>
        <sz val="18"/>
        <color rgb="FF7030A0"/>
        <rFont val="Arial"/>
        <family val="2"/>
      </rPr>
      <t xml:space="preserve">
2. Salvare il documento una seconda volta come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"Salva con nome" </t>
    </r>
    <r>
      <rPr>
        <b/>
        <sz val="18"/>
        <color rgb="FF7030A0"/>
        <rFont val="Wingdings"/>
        <charset val="2"/>
      </rPr>
      <t>à</t>
    </r>
    <r>
      <rPr>
        <b/>
        <sz val="18"/>
        <color rgb="FF7030A0"/>
        <rFont val="Arial"/>
        <family val="2"/>
      </rPr>
      <t xml:space="preserve">Selezionare il tipo di
    file PDF </t>
    </r>
    <r>
      <rPr>
        <sz val="18"/>
        <color rgb="FF7030A0"/>
        <rFont val="Arial"/>
        <family val="2"/>
      </rPr>
      <t>(*.pdf)</t>
    </r>
    <r>
      <rPr>
        <b/>
        <sz val="18"/>
        <color rgb="FF7030A0"/>
        <rFont val="Arial"/>
        <family val="2"/>
      </rPr>
      <t xml:space="preserve"> </t>
    </r>
    <r>
      <rPr>
        <b/>
        <sz val="18"/>
        <color rgb="FF7030A0"/>
        <rFont val="Wingdings"/>
        <charset val="2"/>
      </rPr>
      <t>à</t>
    </r>
    <r>
      <rPr>
        <b/>
        <sz val="18"/>
        <color rgb="FF7030A0"/>
        <rFont val="Arial"/>
        <family val="2"/>
      </rPr>
      <t xml:space="preserve">Selezionare la posizione di
    memorizzazione </t>
    </r>
    <r>
      <rPr>
        <b/>
        <sz val="18"/>
        <color rgb="FF7030A0"/>
        <rFont val="Wingdings"/>
        <charset val="2"/>
      </rPr>
      <t>à</t>
    </r>
    <r>
      <rPr>
        <b/>
        <sz val="18"/>
        <color rgb="FF7030A0"/>
        <rFont val="Arial"/>
        <family val="2"/>
      </rPr>
      <t>Salvare e chiudere
3. inviare il PDF alla mail di contatto di cui sopra</t>
    </r>
    <r>
      <rPr>
        <sz val="18"/>
        <color rgb="FF7030A0"/>
        <rFont val="Arial"/>
        <family val="2"/>
      </rPr>
      <t xml:space="preserve"> (T30)</t>
    </r>
  </si>
  <si>
    <t>Minimal-abstand</t>
  </si>
  <si>
    <t>Campi di valutazione - una "X" per riga</t>
  </si>
  <si>
    <t>Campo obbligatorio - inserire il motivo</t>
  </si>
  <si>
    <t>Text von Spalte X zum Sichern der Zellengrösse</t>
  </si>
  <si>
    <t>Campo obbligatorio - deve essere compilato</t>
  </si>
  <si>
    <r>
      <rPr>
        <sz val="10"/>
        <color theme="1"/>
        <rFont val="Wingdings"/>
        <charset val="2"/>
      </rPr>
      <t>à</t>
    </r>
    <r>
      <rPr>
        <sz val="10"/>
        <color theme="1"/>
        <rFont val="Arial"/>
        <family val="2"/>
      </rPr>
      <t>Art.</t>
    </r>
    <r>
      <rPr>
        <sz val="8"/>
        <color theme="1"/>
        <rFont val="Arial"/>
        <family val="2"/>
      </rPr>
      <t xml:space="preserve"> </t>
    </r>
    <r>
      <rPr>
        <sz val="10"/>
        <color theme="1"/>
        <rFont val="Arial"/>
        <family val="2"/>
      </rPr>
      <t>34 CPV</t>
    </r>
    <r>
      <rPr>
        <sz val="9"/>
        <color theme="1"/>
        <rFont val="Arial"/>
        <family val="2"/>
      </rPr>
      <t xml:space="preserve"> </t>
    </r>
    <r>
      <rPr>
        <sz val="10"/>
        <color theme="1"/>
        <rFont val="Arial"/>
        <family val="2"/>
      </rPr>
      <t xml:space="preserve">2 OFPr. </t>
    </r>
    <r>
      <rPr>
        <sz val="12"/>
        <color theme="1"/>
        <rFont val="Wingdings"/>
        <charset val="2"/>
      </rPr>
      <t></t>
    </r>
  </si>
  <si>
    <t>Text von Richtzielen zum Sichern des Zeilenumbruches</t>
  </si>
  <si>
    <t>1.1</t>
  </si>
  <si>
    <t>1.2</t>
  </si>
  <si>
    <t>1.3</t>
  </si>
  <si>
    <t>1.4</t>
  </si>
  <si>
    <t>1.5</t>
  </si>
  <si>
    <t>1.6</t>
  </si>
  <si>
    <t>1.7</t>
  </si>
  <si>
    <t>2.1</t>
  </si>
  <si>
    <t>2.2</t>
  </si>
  <si>
    <t>2.3</t>
  </si>
  <si>
    <t>2.4</t>
  </si>
  <si>
    <t>2.5</t>
  </si>
  <si>
    <t>Anzeige</t>
  </si>
  <si>
    <t>Operatrice socioassistenziale / 
Operatore socioassistenziale AFC</t>
  </si>
  <si>
    <t>Accompagnare e sostenere una persona o un gruppo in attività della vita quotidiana</t>
  </si>
  <si>
    <t>Sostenere e accompagnare le persone assistite in situazioni particolari</t>
  </si>
  <si>
    <t>Incentivare la partecipazione delle persone assistite alla vita sociale, comunitaria e culturale</t>
  </si>
  <si>
    <t>Promuovere lo sviluppo e l’autonomia delle persone assistite</t>
  </si>
  <si>
    <t>Conoscere il proprio ruolo professionale e svolgerlo in modo competente</t>
  </si>
  <si>
    <t>Stabilire, intrattenere e sciogliere relazioni professionali</t>
  </si>
  <si>
    <t>Partecipare alla pianificazione, alla preparazione e alla valutazione di attività in sintonia con i bisogni e il potenziale delle persone assistite</t>
  </si>
  <si>
    <t>5.2</t>
  </si>
  <si>
    <t>4.4</t>
  </si>
  <si>
    <t>Valutare la propria attività</t>
  </si>
  <si>
    <t>Rispettare l’ambito di lavoro dell’azienda, utilizzare gli strumenti e le tecniche generali di lavoro</t>
  </si>
  <si>
    <t xml:space="preserve">Conoscere il contesto dell’istituto, il sue mandato e la realtà sociopolitico in cui opera </t>
  </si>
  <si>
    <t xml:space="preserve">Partecipare all'-organizzazione dei luoghi di vita </t>
  </si>
  <si>
    <t>Assistere la persona nella cura del corpo</t>
  </si>
  <si>
    <t>Offrire un sostegno adeguato dal punto di vista nutrizionale e alimentare</t>
  </si>
  <si>
    <t>Organizzare ed effettuare le attività quotidiane di economia domestica</t>
  </si>
  <si>
    <t>Tenere conto dei principi di sicurezza ed agire in maniera appropriata nelle situazioni di emergenza</t>
  </si>
  <si>
    <t>Organizzare le attività di vita quotidiana in funzione dei bisogni</t>
  </si>
  <si>
    <t>Stabilire e mantenere relazioni efficaci con le persone assistite, i loro familiari e le loro persone di riferimento (rete)</t>
  </si>
  <si>
    <t>Promuovere attività creative, stimolanti e piacevoli</t>
  </si>
  <si>
    <t>Pianificare celebrazioni e feste nel corso della giornata, della settimana, dell‟anno, nonché eventi importanti sul piano individuale considerando i vari rituali</t>
  </si>
  <si>
    <t>Conoscere il grado di responsabilità delle diverse persone coinvolte in un'istituzione</t>
  </si>
  <si>
    <t>Collaborare alle attività riguardanti la manutenzione dell‟infrastruttura e degli apparecchi</t>
  </si>
  <si>
    <t>Pianificare e preparare autonomamente le attività socio assistenziali</t>
  </si>
  <si>
    <t>Collaborare al mantenimento delle comunicazioni con l’esterno</t>
  </si>
  <si>
    <t>Lavorare in gruppo e utilizzare la propria competenza professionale</t>
  </si>
  <si>
    <t>Conoscere il proprio ruolo professionale ed assumerlo con competenza</t>
  </si>
  <si>
    <t>Avere una conoscenza di base dell‟operato delle istituzioni in ambito sociale</t>
  </si>
  <si>
    <t>Promuovere e mantenere l’autonomia delle persone assistite nelle attività della vita quotidiana</t>
  </si>
  <si>
    <t>Riconoscere le risorse e il potenziale delle persone assistite</t>
  </si>
  <si>
    <t>Favorire la partecipazione alla vita sociale</t>
  </si>
  <si>
    <t>Mantenere e migliorare il benessere psicofisico delle persone assistite</t>
  </si>
  <si>
    <r>
      <t xml:space="preserve">Obiettivi particolari </t>
    </r>
    <r>
      <rPr>
        <sz val="16"/>
        <color theme="1"/>
        <rFont val="Arial"/>
        <family val="2"/>
      </rPr>
      <t>(dal piano di formazione)</t>
    </r>
  </si>
  <si>
    <t>Lavorare utilizzando procedure, il sistema informatico, la documentazione e i moduli dell'azienda</t>
  </si>
  <si>
    <t>Valutazione del lavoro pratico (LP) nella procedura di qualificazione (PQ) 2021</t>
  </si>
  <si>
    <r>
      <t xml:space="preserve">4. trasmissione/spedizione entro e
    </t>
    </r>
    <r>
      <rPr>
        <b/>
        <u/>
        <sz val="20"/>
        <color rgb="FFFF0000"/>
        <rFont val="Arial"/>
        <family val="2"/>
      </rPr>
      <t>non oltre il 15 giugno 2021</t>
    </r>
  </si>
  <si>
    <t xml:space="preserve">  5. Per principio, tutte le competenze operative devono essere valutate. Se una non può essere valutata, va inserita la giustificazione (riga vuota e indicare il motivo)</t>
  </si>
  <si>
    <r>
      <t>Il formatore responsabile</t>
    </r>
    <r>
      <rPr>
        <sz val="18"/>
        <color theme="1"/>
        <rFont val="Wingdings"/>
        <charset val="2"/>
      </rPr>
      <t></t>
    </r>
    <r>
      <rPr>
        <sz val="18"/>
        <color theme="1"/>
        <rFont val="Arial"/>
        <family val="2"/>
      </rPr>
      <t xml:space="preserve"> </t>
    </r>
    <r>
      <rPr>
        <sz val="16"/>
        <color theme="1"/>
        <rFont val="Arial"/>
        <family val="2"/>
      </rPr>
      <t xml:space="preserve"> completa e firma la griglia di valutazione </t>
    </r>
    <r>
      <rPr>
        <b/>
        <sz val="16"/>
        <color theme="1"/>
        <rFont val="Arial"/>
        <family val="2"/>
      </rPr>
      <t>tra il 17 maggio e il 13 giugno 2021</t>
    </r>
    <r>
      <rPr>
        <sz val="16"/>
        <color theme="1"/>
        <rFont val="Arial"/>
        <family val="2"/>
      </rPr>
      <t xml:space="preserve"> (firma </t>
    </r>
    <r>
      <rPr>
        <b/>
        <sz val="16"/>
        <rFont val="Arial"/>
        <family val="2"/>
      </rPr>
      <t>digitale</t>
    </r>
    <r>
      <rPr>
        <sz val="16"/>
        <color theme="1"/>
        <rFont val="Arial"/>
        <family val="2"/>
      </rPr>
      <t xml:space="preserve"> o analogica).</t>
    </r>
  </si>
  <si>
    <r>
      <t xml:space="preserve">La griglia di valutazione compilata sarà inviata in formato PDF per e-mail (indirizzo e-mail sopra) o per posta </t>
    </r>
    <r>
      <rPr>
        <b/>
        <sz val="16"/>
        <rFont val="Arial"/>
        <family val="2"/>
      </rPr>
      <t>entro e non oltre il 15 giugno 2021.</t>
    </r>
  </si>
  <si>
    <t>Vi ringraziamo per aver contribuito con la vostra competente valutazione all'attuazione di una PQ 2021 equa e adattata.</t>
  </si>
  <si>
    <t>Grazie alla valutazione delle competenze operative della PQ 2021, il mio apprendista ottiene la seguente nota nel lavoro pratico (LP) di tirocinio:</t>
  </si>
  <si>
    <r>
      <t>*</t>
    </r>
    <r>
      <rPr>
        <b/>
        <sz val="12"/>
        <color rgb="FFFF0000"/>
        <rFont val="Arial"/>
        <family val="2"/>
      </rPr>
      <t xml:space="preserve"> </t>
    </r>
    <r>
      <rPr>
        <b/>
        <sz val="20"/>
        <color rgb="FFFF0000"/>
        <rFont val="Arial"/>
        <family val="2"/>
      </rPr>
      <t>tutte le note insufficienti (&lt;4) o mancanti devono essere motivate nella riga corrispondente</t>
    </r>
    <r>
      <rPr>
        <sz val="20"/>
        <color rgb="FFFF0000"/>
        <rFont val="Wingdings"/>
        <charset val="2"/>
      </rPr>
      <t></t>
    </r>
  </si>
  <si>
    <r>
      <rPr>
        <b/>
        <sz val="14"/>
        <color theme="1"/>
        <rFont val="Arial"/>
        <family val="2"/>
      </rPr>
      <t xml:space="preserve">Somma delle note 
</t>
    </r>
    <r>
      <rPr>
        <b/>
        <u/>
        <sz val="14"/>
        <color theme="1"/>
        <rFont val="Arial"/>
        <family val="2"/>
      </rPr>
      <t>punteggio massimo raggiungibile</t>
    </r>
  </si>
  <si>
    <r>
      <t xml:space="preserve">Somma delle note ottenute
</t>
    </r>
    <r>
      <rPr>
        <b/>
        <u/>
        <sz val="16"/>
        <color theme="1"/>
        <rFont val="Arial"/>
        <family val="2"/>
      </rPr>
      <t>punteggio ottenuto</t>
    </r>
  </si>
  <si>
    <t>Nota dell'azienda</t>
  </si>
  <si>
    <r>
      <rPr>
        <b/>
        <sz val="18"/>
        <color rgb="FFFF0000"/>
        <rFont val="Wingdings"/>
        <charset val="2"/>
      </rPr>
      <t>à</t>
    </r>
    <r>
      <rPr>
        <b/>
        <sz val="18"/>
        <color rgb="FFFF0000"/>
        <rFont val="Arial"/>
        <family val="2"/>
      </rPr>
      <t xml:space="preserve">Per e-mail (PDF) o stampato + firmato e inviato direttamente al contatto </t>
    </r>
    <r>
      <rPr>
        <sz val="18"/>
        <color rgb="FFFF0000"/>
        <rFont val="Arial"/>
        <family val="2"/>
      </rPr>
      <t>(pagina 1 sopra)</t>
    </r>
    <r>
      <rPr>
        <b/>
        <sz val="18"/>
        <color rgb="FFFF0000"/>
        <rFont val="Arial"/>
        <family val="2"/>
      </rPr>
      <t xml:space="preserve"> entro e non oltre </t>
    </r>
    <r>
      <rPr>
        <b/>
        <u/>
        <sz val="18"/>
        <color rgb="FFFF0000"/>
        <rFont val="Arial"/>
        <family val="2"/>
      </rPr>
      <t>il 15 giugno 2021</t>
    </r>
  </si>
  <si>
    <t>Valutazione delle competenze operative con una nota, da parte dell'azienda formatrice, secondo il piano di formazione.</t>
  </si>
  <si>
    <t xml:space="preserve">  4. Le persone in formazione che non hanno raggiunto le competenze operative (obiettivi  generali, particolari e di valutazione) non devono essere valutate come sufficienti.</t>
  </si>
  <si>
    <r>
      <t xml:space="preserve">La Task Force "Prospettive tirocinio", su mandato della SEFRI e riunendo i partner della formazione professionale, ha deciso di attuare una procedura di qualificazione (PQ) identica e adattata a livello nazionale per ogni formazione professionale di base. Il Cantone, in collaborazione con l'organizzazione  del mondo del lavoro di riferimento ha deciso di svolgere la PQ 2021 per la vostra formazione professionale di base con il coinvolgimento scritto dell'azienda di tirocinio o del luogo di formazione (scuola a tempo pieno). La valutazione viene effettuata con una griglia di valutazione semplificata, identica in tutta la Svizzera e sviluppata congiuntamente dai partner della formazione professionale di base.
Ciò significa che voi, in qualità di formatori in azienda, sarete direttamente coinvolti nella valutazione del lavoro pratico della procedura di qualificazione. La vostra valutazione, a cui potete associare i formatori pratici o altre persone di riferimento per la formazione del giovane, confluirà nella procedura di qualificazione.
In qualità di professionisti della formazione professionale, avete accompagnato e sostenuto lo sviluppo delle competenze operative dei vostri apprendisti come definito nel piano di formazione. Sulla base di questo e grazie alla vostra esperienza sul mercato del lavoro, vi chiediamo di eseguire una valutazione equa e comprensibile. In questo contesto, potrete scegliere i mezzi più opportuni per valutare le competenze. 
Data la grande rilevanza del mercato del lavoro e della crescita professionale dei vostri apprendisti, vi chiediamo di considerare i seguenti </t>
    </r>
    <r>
      <rPr>
        <b/>
        <sz val="15"/>
        <color theme="1"/>
        <rFont val="Arial"/>
        <family val="2"/>
      </rPr>
      <t>cinque punti</t>
    </r>
    <r>
      <rPr>
        <sz val="15"/>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</si>
</sst>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6" x14ac:knownFonts="1">
    <font>
      <sz val="11"/>
      <color theme="1"/>
      <name val="Calibri"/>
      <family val="2"/>
      <scheme val="minor"/>
    </font>
    <font>
      <sz val="14"/>
      <color theme="1"/>
      <name val="Arial"/>
      <family val="2"/>
    </font>
    <font>
      <sz val="14"/>
      <color theme="1"/>
      <name val="Arial"/>
      <family val="2"/>
    </font>
    <font>
      <sz val="14"/>
      <color theme="1"/>
      <name val="Arial"/>
      <family val="2"/>
    </font>
    <font>
      <sz val="14"/>
      <color theme="1"/>
      <name val="Arial"/>
      <family val="2"/>
    </font>
    <font>
      <sz val="12"/>
      <color theme="1"/>
      <name val="Arial"/>
      <family val="2"/>
    </font>
    <font>
      <sz val="11"/>
      <color theme="1"/>
      <name val="Arial"/>
      <family val="2"/>
    </font>
    <font>
      <sz val="12"/>
      <color theme="1"/>
      <name val="Arial"/>
      <family val="2"/>
    </font>
    <font>
      <b/>
      <sz val="14"/>
      <color theme="1"/>
      <name val="Arial"/>
      <family val="2"/>
    </font>
    <font>
      <sz val="14"/>
      <color theme="1"/>
      <name val="Arial"/>
      <family val="2"/>
    </font>
    <font>
      <b/>
      <sz val="16"/>
      <color theme="1"/>
      <name val="Arial"/>
      <family val="2"/>
    </font>
    <font>
      <sz val="16"/>
      <color theme="1"/>
      <name val="Arial"/>
      <family val="2"/>
    </font>
    <font>
      <b/>
      <sz val="12"/>
      <color theme="1"/>
      <name val="Arial"/>
      <family val="2"/>
    </font>
    <font>
      <b/>
      <sz val="13"/>
      <color theme="1"/>
      <name val="Arial"/>
      <family val="2"/>
    </font>
    <font>
      <sz val="13"/>
      <color theme="1"/>
      <name val="Arial"/>
      <family val="2"/>
    </font>
    <font>
      <b/>
      <sz val="14"/>
      <color rgb="FFFF0000"/>
      <name val="Arial"/>
      <family val="2"/>
    </font>
    <font>
      <b/>
      <sz val="18"/>
      <color theme="1"/>
      <name val="Arial"/>
      <family val="2"/>
    </font>
    <font>
      <b/>
      <sz val="18"/>
      <color rgb="FFFF0000"/>
      <name val="Arial"/>
      <family val="2"/>
    </font>
    <font>
      <sz val="12"/>
      <color theme="0"/>
      <name val="Arial"/>
      <family val="2"/>
    </font>
    <font>
      <b/>
      <sz val="16"/>
      <color rgb="FFFF0000"/>
      <name val="Arial"/>
      <family val="2"/>
    </font>
    <font>
      <b/>
      <sz val="20"/>
      <color theme="1"/>
      <name val="Arial"/>
      <family val="2"/>
    </font>
    <font>
      <sz val="12"/>
      <name val="Arial"/>
      <family val="2"/>
    </font>
    <font>
      <b/>
      <sz val="24"/>
      <color theme="1"/>
      <name val="Arial"/>
      <family val="2"/>
    </font>
    <font>
      <b/>
      <sz val="15"/>
      <color theme="1"/>
      <name val="Arial"/>
      <family val="2"/>
    </font>
    <font>
      <b/>
      <sz val="16"/>
      <name val="Arial"/>
      <family val="2"/>
    </font>
    <font>
      <b/>
      <sz val="18"/>
      <name val="Arial"/>
      <family val="2"/>
    </font>
    <font>
      <b/>
      <sz val="14"/>
      <color rgb="FF7030A0"/>
      <name val="Arial"/>
      <family val="2"/>
    </font>
    <font>
      <b/>
      <sz val="18"/>
      <color rgb="FF7030A0"/>
      <name val="Arial"/>
      <family val="2"/>
    </font>
    <font>
      <b/>
      <sz val="8"/>
      <color rgb="FF7030A0"/>
      <name val="Arial"/>
      <family val="2"/>
    </font>
    <font>
      <sz val="18"/>
      <color theme="1"/>
      <name val="Arial"/>
      <family val="2"/>
    </font>
    <font>
      <sz val="16"/>
      <name val="Arial"/>
      <family val="2"/>
    </font>
    <font>
      <sz val="8"/>
      <color theme="1"/>
      <name val="Arial"/>
      <family val="2"/>
    </font>
    <font>
      <b/>
      <sz val="24"/>
      <name val="Arial"/>
      <family val="2"/>
    </font>
    <font>
      <b/>
      <sz val="36"/>
      <color theme="1"/>
      <name val="Arial"/>
      <family val="2"/>
    </font>
    <font>
      <sz val="16"/>
      <name val="Wingdings"/>
      <charset val="2"/>
    </font>
    <font>
      <sz val="17"/>
      <color theme="1"/>
      <name val="Arial"/>
      <family val="2"/>
    </font>
    <font>
      <b/>
      <sz val="17"/>
      <color theme="1"/>
      <name val="Arial"/>
      <family val="2"/>
    </font>
    <font>
      <b/>
      <u/>
      <sz val="18"/>
      <color rgb="FFFF0000"/>
      <name val="Arial"/>
      <family val="2"/>
    </font>
    <font>
      <b/>
      <sz val="22"/>
      <name val="Arial"/>
      <family val="2"/>
    </font>
    <font>
      <b/>
      <u/>
      <sz val="16"/>
      <color theme="1"/>
      <name val="Arial"/>
      <family val="2"/>
    </font>
    <font>
      <sz val="20"/>
      <color theme="1"/>
      <name val="Arial"/>
      <family val="2"/>
    </font>
    <font>
      <b/>
      <sz val="20"/>
      <name val="Arial"/>
      <family val="2"/>
    </font>
    <font>
      <sz val="14"/>
      <name val="Arial"/>
      <family val="2"/>
    </font>
    <font>
      <b/>
      <sz val="18"/>
      <color rgb="FFFF0000"/>
      <name val="Wingdings"/>
      <charset val="2"/>
    </font>
    <font>
      <sz val="10"/>
      <name val="Arial"/>
      <family val="2"/>
    </font>
    <font>
      <sz val="11"/>
      <name val="Arial"/>
      <family val="2"/>
    </font>
    <font>
      <b/>
      <sz val="10"/>
      <color theme="1"/>
      <name val="Arial"/>
      <family val="2"/>
    </font>
    <font>
      <b/>
      <u/>
      <sz val="18"/>
      <color theme="1"/>
      <name val="Arial"/>
      <family val="2"/>
    </font>
    <font>
      <b/>
      <sz val="22"/>
      <color rgb="FFFF0000"/>
      <name val="Arial"/>
      <family val="2"/>
    </font>
    <font>
      <b/>
      <u/>
      <sz val="20"/>
      <color theme="1"/>
      <name val="Arial"/>
      <family val="2"/>
    </font>
    <font>
      <b/>
      <sz val="16"/>
      <color rgb="FF0070C0"/>
      <name val="Arial"/>
      <family val="2"/>
    </font>
    <font>
      <b/>
      <sz val="14"/>
      <color rgb="FFFF0000"/>
      <name val="Wingdings"/>
      <charset val="2"/>
    </font>
    <font>
      <sz val="12"/>
      <color rgb="FFFF0000"/>
      <name val="Arial"/>
      <family val="2"/>
    </font>
    <font>
      <sz val="18"/>
      <color rgb="FFFF0000"/>
      <name val="Arial"/>
      <family val="2"/>
    </font>
    <font>
      <sz val="20"/>
      <color rgb="FFFF0000"/>
      <name val="Wingdings"/>
      <charset val="2"/>
    </font>
    <font>
      <sz val="20"/>
      <color rgb="FF0070C0"/>
      <name val="Wingdings"/>
      <charset val="2"/>
    </font>
    <font>
      <b/>
      <sz val="18"/>
      <color rgb="FF0070C0"/>
      <name val="Arial"/>
      <family val="2"/>
    </font>
    <font>
      <sz val="18"/>
      <name val="Wingdings"/>
      <charset val="2"/>
    </font>
    <font>
      <sz val="18"/>
      <color theme="1"/>
      <name val="Wingdings"/>
      <charset val="2"/>
    </font>
    <font>
      <sz val="16"/>
      <color rgb="FF7030A0"/>
      <name val="Arial"/>
      <family val="2"/>
    </font>
    <font>
      <b/>
      <sz val="20"/>
      <color rgb="FF7030A0"/>
      <name val="Wingdings"/>
      <charset val="2"/>
    </font>
    <font>
      <b/>
      <sz val="20"/>
      <color rgb="FF7030A0"/>
      <name val="Arial"/>
      <family val="2"/>
    </font>
    <font>
      <b/>
      <sz val="22"/>
      <color rgb="FF7030A0"/>
      <name val="Wingdings"/>
      <charset val="2"/>
    </font>
    <font>
      <b/>
      <sz val="22"/>
      <color rgb="FF7030A0"/>
      <name val="Arial"/>
      <family val="2"/>
    </font>
    <font>
      <sz val="18"/>
      <name val="Arial"/>
      <family val="2"/>
    </font>
    <font>
      <sz val="18"/>
      <color rgb="FF0070C0"/>
      <name val="Arial"/>
      <family val="2"/>
    </font>
    <font>
      <b/>
      <sz val="20"/>
      <color rgb="FF0070C0"/>
      <name val="Wingdings"/>
      <charset val="2"/>
    </font>
    <font>
      <b/>
      <sz val="20"/>
      <color rgb="FF0070C0"/>
      <name val="Arial"/>
      <family val="2"/>
    </font>
    <font>
      <sz val="20"/>
      <color rgb="FF0070C0"/>
      <name val="Arial"/>
      <family val="2"/>
    </font>
    <font>
      <b/>
      <sz val="22"/>
      <color rgb="FF0070C0"/>
      <name val="Arial"/>
      <family val="2"/>
    </font>
    <font>
      <b/>
      <sz val="24"/>
      <color rgb="FF0070C0"/>
      <name val="Wingdings"/>
      <charset val="2"/>
    </font>
    <font>
      <b/>
      <sz val="24"/>
      <color rgb="FF0070C0"/>
      <name val="Arial"/>
      <family val="2"/>
    </font>
    <font>
      <b/>
      <sz val="20"/>
      <color rgb="FFFF0000"/>
      <name val="Arial"/>
      <family val="2"/>
    </font>
    <font>
      <sz val="9"/>
      <color theme="1"/>
      <name val="Arial"/>
      <family val="2"/>
    </font>
    <font>
      <b/>
      <sz val="22"/>
      <color theme="1"/>
      <name val="Arial"/>
      <family val="2"/>
    </font>
    <font>
      <b/>
      <sz val="24"/>
      <color rgb="FFFF0000"/>
      <name val="Arial"/>
      <family val="2"/>
    </font>
    <font>
      <b/>
      <sz val="20"/>
      <color theme="1"/>
      <name val="Wingdings"/>
      <charset val="2"/>
    </font>
    <font>
      <b/>
      <u/>
      <sz val="20"/>
      <color rgb="FFFF0000"/>
      <name val="Arial"/>
      <family val="2"/>
    </font>
    <font>
      <b/>
      <sz val="28"/>
      <name val="Arial"/>
      <family val="2"/>
    </font>
    <font>
      <sz val="20"/>
      <name val="Arial"/>
      <family val="2"/>
    </font>
    <font>
      <b/>
      <sz val="10"/>
      <name val="Arial"/>
      <family val="2"/>
    </font>
    <font>
      <b/>
      <sz val="14"/>
      <name val="Arial"/>
      <family val="2"/>
    </font>
    <font>
      <b/>
      <sz val="19"/>
      <color rgb="FF7030A0"/>
      <name val="Arial"/>
      <family val="2"/>
    </font>
    <font>
      <sz val="19"/>
      <color rgb="FF7030A0"/>
      <name val="Arial"/>
      <family val="2"/>
    </font>
    <font>
      <b/>
      <sz val="16"/>
      <color rgb="FFFF0000"/>
      <name val="Wingdings"/>
      <charset val="2"/>
    </font>
    <font>
      <b/>
      <sz val="11.5"/>
      <color rgb="FF00B050"/>
      <name val="Arial"/>
      <family val="2"/>
    </font>
    <font>
      <b/>
      <sz val="11.5"/>
      <color rgb="FF00B050"/>
      <name val="Wingdings"/>
      <charset val="2"/>
    </font>
    <font>
      <b/>
      <sz val="12"/>
      <color rgb="FFFF0000"/>
      <name val="Arial"/>
      <family val="2"/>
    </font>
    <font>
      <sz val="15"/>
      <color theme="1"/>
      <name val="Arial"/>
      <family val="2"/>
    </font>
    <font>
      <sz val="10"/>
      <color rgb="FF00B050"/>
      <name val="Arial"/>
      <family val="2"/>
    </font>
    <font>
      <sz val="14"/>
      <color rgb="FFFF0000"/>
      <name val="Arial"/>
      <family val="2"/>
    </font>
    <font>
      <sz val="16"/>
      <color rgb="FFFF0000"/>
      <name val="Arial"/>
      <family val="2"/>
    </font>
    <font>
      <sz val="13.5"/>
      <color theme="1"/>
      <name val="Arial"/>
      <family val="2"/>
    </font>
    <font>
      <sz val="13.5"/>
      <color theme="1"/>
      <name val="Wingdings"/>
      <charset val="2"/>
    </font>
    <font>
      <b/>
      <sz val="8"/>
      <color theme="1"/>
      <name val="Arial"/>
      <family val="2"/>
    </font>
    <font>
      <sz val="10"/>
      <color theme="1"/>
      <name val="Arial"/>
      <family val="2"/>
    </font>
    <font>
      <sz val="16"/>
      <color theme="0"/>
      <name val="Arial"/>
      <family val="2"/>
    </font>
    <font>
      <sz val="16"/>
      <color rgb="FF0070C0"/>
      <name val="Wingdings"/>
      <charset val="2"/>
    </font>
    <font>
      <sz val="16"/>
      <color rgb="FF0070C0"/>
      <name val="Arial"/>
      <family val="2"/>
    </font>
    <font>
      <sz val="16"/>
      <color rgb="FFFF0000"/>
      <name val="Wingdings"/>
      <charset val="2"/>
    </font>
    <font>
      <sz val="14"/>
      <name val="Wingdings"/>
      <charset val="2"/>
    </font>
    <font>
      <sz val="18"/>
      <color rgb="FF7030A0"/>
      <name val="Arial"/>
      <family val="2"/>
    </font>
    <font>
      <b/>
      <sz val="18"/>
      <color rgb="FF7030A0"/>
      <name val="Wingdings"/>
      <charset val="2"/>
    </font>
    <font>
      <b/>
      <sz val="19"/>
      <color rgb="FF7030A0"/>
      <name val="Wingdings"/>
      <charset val="2"/>
    </font>
    <font>
      <b/>
      <sz val="14"/>
      <color theme="1"/>
      <name val="Wingdings"/>
      <charset val="2"/>
    </font>
    <font>
      <sz val="10.5"/>
      <color theme="1"/>
      <name val="Arial"/>
      <family val="2"/>
    </font>
    <font>
      <b/>
      <sz val="10.5"/>
      <color theme="1"/>
      <name val="Arial"/>
      <family val="2"/>
    </font>
    <font>
      <sz val="12"/>
      <color rgb="FF00B050"/>
      <name val="Arial"/>
      <family val="2"/>
    </font>
    <font>
      <sz val="12"/>
      <color theme="1"/>
      <name val="Wingdings"/>
      <charset val="2"/>
    </font>
    <font>
      <sz val="10"/>
      <color theme="1"/>
      <name val="Wingdings"/>
      <charset val="2"/>
    </font>
    <font>
      <sz val="11"/>
      <color rgb="FFFF0000"/>
      <name val="Arial"/>
      <family val="2"/>
    </font>
    <font>
      <sz val="11"/>
      <color theme="0"/>
      <name val="Arial"/>
      <family val="2"/>
    </font>
    <font>
      <sz val="11"/>
      <color rgb="FF0070C0"/>
      <name val="Arial"/>
      <family val="2"/>
    </font>
    <font>
      <sz val="11"/>
      <color rgb="FF00B050"/>
      <name val="Arial"/>
      <family val="2"/>
    </font>
    <font>
      <sz val="12"/>
      <color rgb="FF0070C0"/>
      <name val="Arial"/>
      <family val="2"/>
    </font>
    <font>
      <sz val="10"/>
      <color rgb="FFFF0000"/>
      <name val="Arial"/>
      <family val="2"/>
    </font>
    <font>
      <b/>
      <sz val="16"/>
      <name val="Wingdings"/>
      <charset val="2"/>
    </font>
    <font>
      <b/>
      <sz val="8"/>
      <color theme="0"/>
      <name val="Arial"/>
      <family val="2"/>
    </font>
    <font>
      <b/>
      <sz val="11"/>
      <color theme="1"/>
      <name val="Arial"/>
      <family val="2"/>
    </font>
    <font>
      <sz val="11"/>
      <color theme="1"/>
      <name val="Wingdings"/>
      <charset val="2"/>
    </font>
    <font>
      <b/>
      <sz val="32"/>
      <color rgb="FFFF0000"/>
      <name val="Arial"/>
      <family val="2"/>
    </font>
    <font>
      <b/>
      <u/>
      <sz val="32"/>
      <color rgb="FFFF0000"/>
      <name val="Arial"/>
      <family val="2"/>
    </font>
    <font>
      <b/>
      <sz val="32"/>
      <color rgb="FFFF0000"/>
      <name val="Wingdings"/>
      <charset val="2"/>
    </font>
    <font>
      <b/>
      <sz val="15"/>
      <color rgb="FF0070C0"/>
      <name val="Arial"/>
      <family val="2"/>
    </font>
    <font>
      <b/>
      <u/>
      <sz val="16"/>
      <color rgb="FF00B050"/>
      <name val="Arial"/>
      <family val="2"/>
    </font>
    <font>
      <b/>
      <u/>
      <sz val="14"/>
      <color theme="1"/>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2CC"/>
        <bgColor indexed="64"/>
      </patternFill>
    </fill>
    <fill>
      <patternFill patternType="solid">
        <fgColor rgb="FFF8CBAD"/>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auto="1"/>
      </right>
      <top/>
      <bottom style="thin">
        <color indexed="64"/>
      </bottom>
      <diagonal/>
    </border>
    <border>
      <left/>
      <right style="thick">
        <color indexed="64"/>
      </right>
      <top/>
      <bottom/>
      <diagonal/>
    </border>
    <border>
      <left style="thick">
        <color indexed="64"/>
      </left>
      <right/>
      <top/>
      <bottom/>
      <diagonal/>
    </border>
  </borders>
  <cellStyleXfs count="2">
    <xf numFmtId="0" fontId="0" fillId="0" borderId="0"/>
    <xf numFmtId="0" fontId="49" fillId="0" borderId="0" applyNumberFormat="0" applyFill="0" applyBorder="0" applyAlignment="0" applyProtection="0"/>
  </cellStyleXfs>
  <cellXfs count="381">
    <xf numFmtId="0" fontId="0" fillId="0" borderId="0" xfId="0"/>
    <xf numFmtId="0" fontId="18" fillId="0" borderId="0" xfId="0" applyFont="1" applyAlignment="1" applyProtection="1">
      <alignment horizontal="center" vertical="center"/>
    </xf>
    <xf numFmtId="0" fontId="6" fillId="0" borderId="0" xfId="0" applyFont="1" applyProtection="1"/>
    <xf numFmtId="0" fontId="7" fillId="0" borderId="0" xfId="0" applyFont="1" applyProtection="1"/>
    <xf numFmtId="0" fontId="11" fillId="0" borderId="0" xfId="0" applyFont="1" applyProtection="1"/>
    <xf numFmtId="0" fontId="10" fillId="0" borderId="0" xfId="0" applyFont="1" applyAlignment="1" applyProtection="1">
      <alignment vertical="top"/>
    </xf>
    <xf numFmtId="0" fontId="11" fillId="0" borderId="0" xfId="0" applyFont="1" applyAlignment="1" applyProtection="1">
      <alignment horizontal="right" vertical="center"/>
    </xf>
    <xf numFmtId="0" fontId="30" fillId="0" borderId="0" xfId="0" applyFont="1" applyAlignment="1" applyProtection="1">
      <alignment horizontal="left" vertical="center"/>
    </xf>
    <xf numFmtId="0" fontId="10" fillId="0" borderId="0" xfId="0" applyFont="1" applyAlignment="1" applyProtection="1">
      <alignment wrapText="1"/>
    </xf>
    <xf numFmtId="0" fontId="10" fillId="0" borderId="0" xfId="0" applyFont="1" applyAlignment="1" applyProtection="1">
      <alignment vertical="top" wrapText="1"/>
    </xf>
    <xf numFmtId="0" fontId="29" fillId="0" borderId="0" xfId="0" applyFont="1" applyProtection="1"/>
    <xf numFmtId="0" fontId="19" fillId="0" borderId="0" xfId="0" applyFont="1" applyAlignment="1" applyProtection="1">
      <alignment vertical="center" wrapText="1"/>
    </xf>
    <xf numFmtId="0" fontId="35" fillId="0" borderId="0" xfId="0" applyFont="1" applyProtection="1"/>
    <xf numFmtId="0" fontId="36" fillId="0" borderId="0" xfId="0" applyFont="1" applyProtection="1"/>
    <xf numFmtId="0" fontId="29" fillId="0" borderId="0" xfId="0" applyFont="1" applyAlignment="1" applyProtection="1">
      <alignment vertical="center"/>
    </xf>
    <xf numFmtId="0" fontId="10" fillId="3" borderId="1" xfId="0" applyFont="1" applyFill="1" applyBorder="1" applyAlignment="1" applyProtection="1">
      <alignment horizontal="center" vertical="center"/>
    </xf>
    <xf numFmtId="0" fontId="21" fillId="0" borderId="0" xfId="0" applyFont="1" applyProtection="1"/>
    <xf numFmtId="0" fontId="32" fillId="0" borderId="0" xfId="0" applyFont="1" applyProtection="1"/>
    <xf numFmtId="0" fontId="21" fillId="0" borderId="0" xfId="0" applyFont="1" applyAlignment="1" applyProtection="1">
      <alignment vertical="top"/>
    </xf>
    <xf numFmtId="0" fontId="7" fillId="0" borderId="0" xfId="0" applyFont="1" applyAlignment="1" applyProtection="1">
      <alignment vertical="top"/>
    </xf>
    <xf numFmtId="0" fontId="30" fillId="0" borderId="0" xfId="0" applyFont="1" applyAlignment="1" applyProtection="1">
      <alignment vertical="top"/>
    </xf>
    <xf numFmtId="0" fontId="11" fillId="0" borderId="0" xfId="0" applyFont="1" applyAlignment="1" applyProtection="1">
      <alignment vertical="top"/>
    </xf>
    <xf numFmtId="0" fontId="30" fillId="0" borderId="0" xfId="0" applyFont="1" applyProtection="1"/>
    <xf numFmtId="0" fontId="18" fillId="0" borderId="0" xfId="0" applyFont="1" applyProtection="1"/>
    <xf numFmtId="0" fontId="40" fillId="0" borderId="0" xfId="0" applyFont="1" applyProtection="1"/>
    <xf numFmtId="0" fontId="8" fillId="0" borderId="0" xfId="0" applyFont="1" applyBorder="1" applyAlignment="1" applyProtection="1">
      <alignment vertical="center"/>
    </xf>
    <xf numFmtId="0" fontId="42" fillId="0" borderId="0" xfId="0" applyFont="1" applyAlignment="1" applyProtection="1">
      <alignment horizontal="left" vertical="center"/>
    </xf>
    <xf numFmtId="0" fontId="22" fillId="0" borderId="0" xfId="0" applyFont="1" applyAlignment="1" applyProtection="1"/>
    <xf numFmtId="0" fontId="7" fillId="0" borderId="0" xfId="0" applyFont="1" applyAlignment="1" applyProtection="1">
      <alignment vertical="center"/>
    </xf>
    <xf numFmtId="0" fontId="19" fillId="0" borderId="0" xfId="0" applyFont="1" applyAlignment="1" applyProtection="1">
      <alignment horizontal="center" vertical="center"/>
    </xf>
    <xf numFmtId="0" fontId="13" fillId="0" borderId="0" xfId="0" applyFont="1" applyAlignment="1" applyProtection="1">
      <alignment wrapText="1"/>
    </xf>
    <xf numFmtId="0" fontId="13" fillId="0" borderId="0" xfId="0" applyFont="1" applyAlignment="1" applyProtection="1">
      <alignment vertical="center" wrapText="1"/>
    </xf>
    <xf numFmtId="0" fontId="6" fillId="0" borderId="0" xfId="0" applyFont="1" applyAlignment="1" applyProtection="1">
      <alignment vertical="center"/>
    </xf>
    <xf numFmtId="14" fontId="44" fillId="0" borderId="0" xfId="0" applyNumberFormat="1" applyFont="1" applyFill="1" applyBorder="1" applyAlignment="1" applyProtection="1">
      <alignment vertical="top"/>
      <protection locked="0"/>
    </xf>
    <xf numFmtId="0" fontId="12" fillId="0" borderId="0" xfId="0" applyFont="1" applyAlignment="1" applyProtection="1">
      <alignment horizontal="right" vertical="center"/>
    </xf>
    <xf numFmtId="0" fontId="12" fillId="0" borderId="0" xfId="0" applyFont="1" applyAlignment="1" applyProtection="1">
      <alignment vertical="top"/>
    </xf>
    <xf numFmtId="0" fontId="7" fillId="0" borderId="0" xfId="0" applyFont="1" applyAlignment="1" applyProtection="1">
      <alignment horizontal="right" vertical="center"/>
    </xf>
    <xf numFmtId="0" fontId="46" fillId="0" borderId="0" xfId="0" applyFont="1" applyAlignment="1" applyProtection="1">
      <alignment vertical="center"/>
    </xf>
    <xf numFmtId="2" fontId="14" fillId="7" borderId="6" xfId="0" applyNumberFormat="1" applyFont="1" applyFill="1" applyBorder="1" applyAlignment="1" applyProtection="1">
      <alignment horizontal="center" vertical="center"/>
    </xf>
    <xf numFmtId="0" fontId="14" fillId="7" borderId="7" xfId="0" applyFont="1" applyFill="1" applyBorder="1" applyAlignment="1" applyProtection="1">
      <alignment horizontal="left" vertical="center" wrapText="1"/>
    </xf>
    <xf numFmtId="0" fontId="21" fillId="0" borderId="0" xfId="0" applyFont="1" applyAlignment="1" applyProtection="1">
      <alignment vertical="center"/>
    </xf>
    <xf numFmtId="0" fontId="41" fillId="0" borderId="0" xfId="0" applyFont="1" applyAlignment="1" applyProtection="1">
      <alignment vertical="top"/>
    </xf>
    <xf numFmtId="0" fontId="32" fillId="0" borderId="0" xfId="0" applyFont="1" applyFill="1" applyAlignment="1" applyProtection="1">
      <alignment vertical="center" textRotation="90" wrapText="1"/>
    </xf>
    <xf numFmtId="0" fontId="42" fillId="0" borderId="0" xfId="0" applyFont="1" applyAlignment="1" applyProtection="1">
      <alignment vertical="top" wrapText="1"/>
    </xf>
    <xf numFmtId="0" fontId="35" fillId="0" borderId="0" xfId="0" applyFont="1" applyAlignment="1" applyProtection="1">
      <alignment vertical="center"/>
    </xf>
    <xf numFmtId="0" fontId="10" fillId="4" borderId="1" xfId="0" applyFont="1" applyFill="1" applyBorder="1" applyAlignment="1" applyProtection="1">
      <alignment horizontal="center" vertical="center"/>
    </xf>
    <xf numFmtId="0" fontId="21" fillId="0" borderId="0" xfId="0" applyFont="1" applyAlignment="1" applyProtection="1">
      <alignment horizontal="center" vertical="center"/>
    </xf>
    <xf numFmtId="0" fontId="52" fillId="0" borderId="0" xfId="0" applyFont="1" applyAlignment="1" applyProtection="1">
      <alignment horizontal="center" vertical="center"/>
    </xf>
    <xf numFmtId="0" fontId="52" fillId="0" borderId="0" xfId="0" applyFont="1" applyProtection="1"/>
    <xf numFmtId="0" fontId="10" fillId="0" borderId="12" xfId="0" applyFont="1" applyBorder="1" applyAlignment="1" applyProtection="1">
      <alignment horizontal="right" vertical="center"/>
    </xf>
    <xf numFmtId="0" fontId="10" fillId="0" borderId="0" xfId="0" applyFont="1" applyAlignment="1" applyProtection="1">
      <alignment horizontal="right" vertical="center"/>
    </xf>
    <xf numFmtId="0" fontId="57" fillId="0" borderId="0" xfId="0" applyFont="1" applyAlignment="1" applyProtection="1">
      <alignment horizontal="right" vertical="center"/>
    </xf>
    <xf numFmtId="0" fontId="9" fillId="0" borderId="0" xfId="0" applyFont="1" applyAlignment="1" applyProtection="1">
      <alignment wrapText="1"/>
    </xf>
    <xf numFmtId="0" fontId="7" fillId="0" borderId="0" xfId="0" applyFont="1" applyAlignment="1" applyProtection="1"/>
    <xf numFmtId="0" fontId="74" fillId="2" borderId="1" xfId="0" applyFont="1" applyFill="1" applyBorder="1" applyAlignment="1" applyProtection="1">
      <alignment horizontal="left" vertical="center" wrapText="1"/>
    </xf>
    <xf numFmtId="0" fontId="16" fillId="0" borderId="0" xfId="0" applyFont="1" applyAlignment="1" applyProtection="1">
      <alignment vertical="center" wrapText="1"/>
    </xf>
    <xf numFmtId="0" fontId="40" fillId="0" borderId="0" xfId="0" applyFont="1" applyAlignment="1" applyProtection="1">
      <alignment vertical="center"/>
    </xf>
    <xf numFmtId="0" fontId="57" fillId="0" borderId="0" xfId="0" applyFont="1" applyAlignment="1" applyProtection="1">
      <alignment horizontal="center" vertical="center"/>
    </xf>
    <xf numFmtId="0" fontId="46" fillId="0" borderId="0" xfId="0" applyFont="1" applyAlignment="1" applyProtection="1"/>
    <xf numFmtId="0" fontId="11" fillId="0" borderId="0" xfId="0" applyFont="1" applyAlignment="1" applyProtection="1"/>
    <xf numFmtId="0" fontId="10" fillId="0" borderId="0" xfId="0" applyFont="1" applyAlignment="1" applyProtection="1"/>
    <xf numFmtId="0" fontId="79" fillId="0" borderId="0" xfId="0" applyFont="1" applyFill="1" applyBorder="1" applyAlignment="1" applyProtection="1">
      <alignment vertical="center"/>
    </xf>
    <xf numFmtId="0" fontId="36" fillId="0" borderId="13" xfId="0" applyFont="1" applyBorder="1" applyAlignment="1" applyProtection="1">
      <alignment vertical="center"/>
    </xf>
    <xf numFmtId="0" fontId="9" fillId="0" borderId="0" xfId="0" applyFont="1" applyAlignment="1" applyProtection="1">
      <alignment vertical="top" wrapText="1"/>
    </xf>
    <xf numFmtId="0" fontId="22" fillId="0" borderId="0" xfId="0" applyFont="1" applyAlignment="1" applyProtection="1">
      <alignment wrapText="1"/>
    </xf>
    <xf numFmtId="0" fontId="8" fillId="0" borderId="0" xfId="0" applyFont="1" applyAlignment="1" applyProtection="1">
      <alignment horizontal="left" vertical="center"/>
    </xf>
    <xf numFmtId="0" fontId="81" fillId="0" borderId="0" xfId="0" applyFont="1" applyAlignment="1" applyProtection="1">
      <alignment horizontal="left" vertical="center"/>
    </xf>
    <xf numFmtId="0" fontId="7" fillId="0" borderId="0" xfId="0" applyFont="1" applyAlignment="1" applyProtection="1">
      <alignment horizontal="center" vertical="center"/>
    </xf>
    <xf numFmtId="0" fontId="13" fillId="0" borderId="0" xfId="0" applyFont="1" applyAlignment="1" applyProtection="1">
      <alignment wrapText="1"/>
      <protection locked="0"/>
    </xf>
    <xf numFmtId="0" fontId="6" fillId="0" borderId="0" xfId="0" applyFont="1" applyProtection="1">
      <protection locked="0"/>
    </xf>
    <xf numFmtId="0" fontId="13"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9" fillId="0" borderId="0" xfId="0" applyFont="1" applyAlignment="1" applyProtection="1">
      <alignment vertical="top" wrapText="1"/>
      <protection locked="0"/>
    </xf>
    <xf numFmtId="0" fontId="96" fillId="0" borderId="0" xfId="0" applyFont="1" applyAlignment="1" applyProtection="1">
      <alignment horizontal="center" vertical="center"/>
    </xf>
    <xf numFmtId="0" fontId="10" fillId="4" borderId="24" xfId="0" applyFont="1" applyFill="1" applyBorder="1" applyAlignment="1" applyProtection="1">
      <alignment horizontal="center" vertical="center" wrapText="1"/>
    </xf>
    <xf numFmtId="164" fontId="10" fillId="4" borderId="1" xfId="0" applyNumberFormat="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28" xfId="0" applyFont="1" applyFill="1" applyBorder="1" applyAlignment="1" applyProtection="1">
      <alignment horizontal="center" vertical="center" wrapText="1"/>
    </xf>
    <xf numFmtId="0" fontId="81" fillId="0" borderId="0" xfId="0" applyFont="1" applyAlignment="1" applyProtection="1">
      <alignment horizontal="left" vertical="center"/>
    </xf>
    <xf numFmtId="0" fontId="5" fillId="0" borderId="0" xfId="0" applyFont="1" applyProtection="1"/>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43" xfId="0" applyFont="1" applyBorder="1" applyProtection="1">
      <protection locked="0"/>
    </xf>
    <xf numFmtId="0" fontId="6" fillId="0" borderId="44" xfId="0" applyFont="1" applyBorder="1" applyProtection="1">
      <protection locked="0"/>
    </xf>
    <xf numFmtId="0" fontId="6" fillId="0" borderId="45" xfId="0" applyFont="1" applyBorder="1" applyProtection="1">
      <protection locked="0"/>
    </xf>
    <xf numFmtId="0" fontId="6" fillId="0" borderId="0" xfId="0" applyFont="1" applyBorder="1" applyProtection="1">
      <protection locked="0"/>
    </xf>
    <xf numFmtId="0" fontId="81" fillId="0" borderId="0" xfId="0" applyFont="1" applyAlignment="1" applyProtection="1">
      <alignment vertical="top" wrapText="1"/>
    </xf>
    <xf numFmtId="0" fontId="95" fillId="2" borderId="47" xfId="0" applyFont="1" applyFill="1" applyBorder="1" applyAlignment="1" applyProtection="1">
      <alignment horizontal="center" vertical="center" wrapText="1"/>
    </xf>
    <xf numFmtId="0" fontId="100" fillId="0" borderId="0" xfId="0" applyFont="1" applyBorder="1" applyAlignment="1" applyProtection="1">
      <alignment horizontal="left" vertical="top"/>
    </xf>
    <xf numFmtId="0" fontId="16" fillId="4" borderId="46" xfId="0" applyFont="1" applyFill="1" applyBorder="1" applyAlignment="1" applyProtection="1">
      <alignment horizontal="center" vertical="center" wrapText="1"/>
    </xf>
    <xf numFmtId="0" fontId="52" fillId="0" borderId="0" xfId="0" applyFont="1" applyFill="1" applyAlignment="1" applyProtection="1">
      <alignment horizontal="center" vertical="center"/>
    </xf>
    <xf numFmtId="0" fontId="52" fillId="0" borderId="0" xfId="0" applyFont="1" applyAlignment="1" applyProtection="1">
      <alignment horizontal="center" vertical="center" wrapText="1"/>
    </xf>
    <xf numFmtId="0" fontId="110" fillId="0" borderId="0" xfId="0" applyFont="1" applyAlignment="1" applyProtection="1">
      <alignment horizontal="center" vertical="center" wrapText="1"/>
    </xf>
    <xf numFmtId="0" fontId="111" fillId="0" borderId="0" xfId="0" applyFont="1" applyAlignment="1" applyProtection="1">
      <alignment horizontal="center" vertical="center" wrapText="1"/>
    </xf>
    <xf numFmtId="0" fontId="21" fillId="0" borderId="0" xfId="0" applyFont="1" applyFill="1" applyAlignment="1" applyProtection="1">
      <alignment horizontal="center" vertical="center"/>
    </xf>
    <xf numFmtId="0" fontId="107" fillId="0" borderId="0" xfId="0" applyFont="1" applyFill="1" applyAlignment="1" applyProtection="1">
      <alignment horizontal="center" vertical="center"/>
    </xf>
    <xf numFmtId="0" fontId="114" fillId="0" borderId="0" xfId="0" applyFont="1" applyFill="1" applyAlignment="1" applyProtection="1">
      <alignment horizontal="center" vertical="center"/>
    </xf>
    <xf numFmtId="0" fontId="95" fillId="0" borderId="0" xfId="0" applyFont="1" applyFill="1" applyProtection="1"/>
    <xf numFmtId="0" fontId="110" fillId="0" borderId="0" xfId="0" applyFont="1" applyFill="1" applyAlignment="1" applyProtection="1">
      <alignment horizontal="center" vertical="center"/>
    </xf>
    <xf numFmtId="0" fontId="115" fillId="0" borderId="0" xfId="0" applyFont="1" applyAlignment="1" applyProtection="1">
      <alignment vertical="top"/>
    </xf>
    <xf numFmtId="0" fontId="115" fillId="0" borderId="0" xfId="0" applyFont="1" applyAlignment="1" applyProtection="1">
      <alignment vertical="top" wrapText="1"/>
    </xf>
    <xf numFmtId="0" fontId="45" fillId="0" borderId="0" xfId="0" applyFont="1" applyAlignment="1" applyProtection="1">
      <alignment horizontal="center" vertical="center"/>
    </xf>
    <xf numFmtId="0" fontId="112" fillId="0" borderId="0" xfId="0" applyFont="1" applyFill="1" applyAlignment="1" applyProtection="1">
      <alignment horizontal="center" vertical="center"/>
    </xf>
    <xf numFmtId="0" fontId="110" fillId="0" borderId="0" xfId="0" applyFont="1" applyFill="1" applyAlignment="1" applyProtection="1">
      <alignment horizontal="right" vertical="center"/>
    </xf>
    <xf numFmtId="0" fontId="44" fillId="0" borderId="6" xfId="0" applyFont="1" applyFill="1" applyBorder="1" applyAlignment="1" applyProtection="1">
      <alignment vertical="center"/>
    </xf>
    <xf numFmtId="0" fontId="44" fillId="0" borderId="7" xfId="0" applyFont="1" applyFill="1" applyBorder="1" applyAlignment="1" applyProtection="1">
      <alignment vertical="center"/>
    </xf>
    <xf numFmtId="164" fontId="44" fillId="0" borderId="7" xfId="0" applyNumberFormat="1" applyFont="1" applyFill="1" applyBorder="1" applyAlignment="1" applyProtection="1">
      <alignment horizontal="center" vertical="center"/>
    </xf>
    <xf numFmtId="0" fontId="44" fillId="0" borderId="8" xfId="0" applyFont="1" applyFill="1" applyBorder="1" applyAlignment="1" applyProtection="1">
      <alignment vertical="center"/>
    </xf>
    <xf numFmtId="0" fontId="44" fillId="0" borderId="9" xfId="0" applyFont="1" applyFill="1" applyBorder="1" applyAlignment="1" applyProtection="1">
      <alignment vertical="center"/>
    </xf>
    <xf numFmtId="164" fontId="44" fillId="0" borderId="9" xfId="0" applyNumberFormat="1" applyFont="1" applyFill="1" applyBorder="1" applyAlignment="1" applyProtection="1">
      <alignment horizontal="center" vertical="center"/>
    </xf>
    <xf numFmtId="0" fontId="44" fillId="0" borderId="9" xfId="0" applyFont="1" applyFill="1" applyBorder="1" applyAlignment="1" applyProtection="1">
      <alignment horizontal="center" vertical="center"/>
    </xf>
    <xf numFmtId="1" fontId="44" fillId="0" borderId="7" xfId="0" applyNumberFormat="1" applyFont="1" applyFill="1" applyBorder="1" applyAlignment="1" applyProtection="1">
      <alignment horizontal="center" vertical="center"/>
    </xf>
    <xf numFmtId="0" fontId="44" fillId="0" borderId="10" xfId="0" applyFont="1" applyFill="1" applyBorder="1" applyAlignment="1" applyProtection="1">
      <alignment vertical="center"/>
    </xf>
    <xf numFmtId="0" fontId="44" fillId="0" borderId="11" xfId="0" applyFont="1" applyFill="1" applyBorder="1" applyAlignment="1" applyProtection="1">
      <alignment vertical="center"/>
    </xf>
    <xf numFmtId="0" fontId="44" fillId="0" borderId="0" xfId="0" applyFont="1" applyAlignment="1" applyProtection="1">
      <alignment horizontal="center" vertical="top" wrapText="1"/>
    </xf>
    <xf numFmtId="0" fontId="21" fillId="0" borderId="0" xfId="0" applyFont="1" applyAlignment="1" applyProtection="1">
      <alignment horizontal="center" vertical="center" wrapText="1"/>
    </xf>
    <xf numFmtId="0" fontId="114" fillId="0" borderId="0" xfId="0" applyFont="1" applyAlignment="1" applyProtection="1">
      <alignment horizontal="right" vertical="center"/>
    </xf>
    <xf numFmtId="0" fontId="41" fillId="0" borderId="0" xfId="0" applyFont="1" applyAlignment="1" applyProtection="1">
      <alignment vertical="top" wrapText="1"/>
    </xf>
    <xf numFmtId="0" fontId="110" fillId="0" borderId="0" xfId="0" applyFont="1" applyAlignment="1" applyProtection="1">
      <alignment horizontal="left" vertical="center"/>
    </xf>
    <xf numFmtId="0" fontId="7" fillId="9" borderId="0" xfId="0" applyFont="1" applyFill="1" applyProtection="1"/>
    <xf numFmtId="0" fontId="72" fillId="9" borderId="0" xfId="0" applyFont="1" applyFill="1" applyBorder="1" applyAlignment="1" applyProtection="1">
      <alignment vertical="center"/>
    </xf>
    <xf numFmtId="0" fontId="7" fillId="9" borderId="0" xfId="0" applyFont="1" applyFill="1" applyAlignment="1" applyProtection="1">
      <alignment vertical="top"/>
    </xf>
    <xf numFmtId="0" fontId="11" fillId="9" borderId="0" xfId="0" applyFont="1" applyFill="1" applyAlignment="1" applyProtection="1">
      <alignment vertical="top"/>
    </xf>
    <xf numFmtId="0" fontId="11" fillId="9" borderId="0" xfId="0" applyFont="1" applyFill="1" applyProtection="1"/>
    <xf numFmtId="0" fontId="61" fillId="9" borderId="0" xfId="0" applyFont="1" applyFill="1" applyAlignment="1" applyProtection="1">
      <alignment vertical="top" wrapText="1"/>
    </xf>
    <xf numFmtId="0" fontId="40" fillId="0" borderId="0" xfId="0" applyFont="1" applyFill="1" applyProtection="1"/>
    <xf numFmtId="0" fontId="72" fillId="6" borderId="0" xfId="0" applyFont="1" applyFill="1" applyAlignment="1" applyProtection="1">
      <alignment vertical="center"/>
    </xf>
    <xf numFmtId="0" fontId="19" fillId="0" borderId="0" xfId="0" applyFont="1" applyFill="1" applyAlignment="1" applyProtection="1">
      <alignment vertical="center"/>
    </xf>
    <xf numFmtId="0" fontId="75" fillId="9" borderId="0" xfId="0" applyFont="1" applyFill="1" applyAlignment="1" applyProtection="1">
      <alignment vertical="center"/>
    </xf>
    <xf numFmtId="0" fontId="20" fillId="11" borderId="1"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xf>
    <xf numFmtId="0" fontId="20" fillId="11" borderId="1" xfId="0" applyFont="1" applyFill="1" applyBorder="1" applyAlignment="1" applyProtection="1">
      <alignment horizontal="left" vertical="center" wrapText="1"/>
    </xf>
    <xf numFmtId="0" fontId="7" fillId="0" borderId="0" xfId="0" applyFont="1" applyAlignment="1" applyProtection="1">
      <alignment horizontal="left" vertical="top" wrapText="1"/>
    </xf>
    <xf numFmtId="49" fontId="16" fillId="0" borderId="24" xfId="0" applyNumberFormat="1" applyFont="1" applyBorder="1" applyAlignment="1" applyProtection="1">
      <alignment horizontal="center" vertical="top"/>
      <protection locked="0"/>
    </xf>
    <xf numFmtId="49" fontId="16" fillId="0" borderId="1" xfId="0" applyNumberFormat="1" applyFont="1" applyBorder="1" applyAlignment="1" applyProtection="1">
      <alignment horizontal="center" vertical="top"/>
      <protection locked="0"/>
    </xf>
    <xf numFmtId="49" fontId="16" fillId="0" borderId="28" xfId="0" applyNumberFormat="1" applyFont="1" applyBorder="1" applyAlignment="1" applyProtection="1">
      <alignment horizontal="center" vertical="top"/>
      <protection locked="0"/>
    </xf>
    <xf numFmtId="0" fontId="17" fillId="0" borderId="0" xfId="0" applyFont="1" applyAlignment="1" applyProtection="1">
      <alignment horizontal="center" vertical="center"/>
    </xf>
    <xf numFmtId="49" fontId="5" fillId="2" borderId="1" xfId="0" applyNumberFormat="1" applyFont="1" applyFill="1" applyBorder="1" applyAlignment="1" applyProtection="1">
      <alignment horizontal="center" vertical="top"/>
    </xf>
    <xf numFmtId="0" fontId="8" fillId="0" borderId="0" xfId="0" applyFont="1" applyAlignment="1" applyProtection="1">
      <alignment vertical="center"/>
    </xf>
    <xf numFmtId="0" fontId="5" fillId="0" borderId="0" xfId="0" applyFont="1" applyAlignment="1" applyProtection="1">
      <alignment horizontal="left" vertical="top" wrapText="1"/>
    </xf>
    <xf numFmtId="0" fontId="75" fillId="9" borderId="0" xfId="0" applyFont="1" applyFill="1" applyBorder="1" applyAlignment="1" applyProtection="1">
      <alignment horizontal="left" vertical="center"/>
    </xf>
    <xf numFmtId="0" fontId="7" fillId="0" borderId="0" xfId="0" applyFont="1" applyFill="1" applyProtection="1"/>
    <xf numFmtId="0" fontId="72" fillId="10" borderId="1" xfId="0" applyFont="1" applyFill="1" applyBorder="1" applyAlignment="1" applyProtection="1">
      <alignment vertical="center"/>
    </xf>
    <xf numFmtId="0" fontId="10" fillId="0" borderId="0" xfId="0" applyFont="1" applyAlignment="1" applyProtection="1">
      <alignment horizontal="left" vertical="top" wrapText="1"/>
    </xf>
    <xf numFmtId="0" fontId="112" fillId="0" borderId="0" xfId="0" applyFont="1" applyAlignment="1" applyProtection="1">
      <alignment horizontal="center" vertical="center" wrapText="1"/>
    </xf>
    <xf numFmtId="0" fontId="113" fillId="0" borderId="0" xfId="0" applyFont="1" applyAlignment="1" applyProtection="1">
      <alignment horizontal="center" vertical="center" wrapText="1"/>
    </xf>
    <xf numFmtId="0" fontId="45"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22" fillId="0" borderId="0" xfId="0" applyFont="1" applyAlignment="1" applyProtection="1">
      <alignment horizontal="left" vertical="center"/>
    </xf>
    <xf numFmtId="0" fontId="114" fillId="10" borderId="0" xfId="0" applyFont="1" applyFill="1" applyAlignment="1" applyProtection="1">
      <alignment horizontal="center" vertical="center"/>
    </xf>
    <xf numFmtId="0" fontId="110" fillId="10" borderId="0" xfId="0" applyFont="1" applyFill="1" applyAlignment="1" applyProtection="1">
      <alignment horizontal="center" vertical="center"/>
    </xf>
    <xf numFmtId="49" fontId="8" fillId="7" borderId="7" xfId="0" applyNumberFormat="1" applyFont="1" applyFill="1" applyBorder="1" applyAlignment="1" applyProtection="1">
      <alignment horizontal="center" vertical="center"/>
    </xf>
    <xf numFmtId="0" fontId="7" fillId="7" borderId="7" xfId="0" applyFont="1" applyFill="1" applyBorder="1" applyAlignment="1" applyProtection="1">
      <alignment horizontal="left" vertical="top" wrapText="1"/>
    </xf>
    <xf numFmtId="0" fontId="7" fillId="7" borderId="10" xfId="0" applyFont="1" applyFill="1" applyBorder="1" applyAlignment="1" applyProtection="1">
      <alignment horizontal="left" vertical="top" wrapText="1"/>
    </xf>
    <xf numFmtId="0" fontId="11" fillId="0" borderId="0" xfId="0" applyFont="1" applyFill="1" applyAlignment="1" applyProtection="1">
      <alignment vertical="top"/>
    </xf>
    <xf numFmtId="0" fontId="11" fillId="0" borderId="0" xfId="0" applyFont="1" applyFill="1" applyAlignment="1" applyProtection="1">
      <alignment vertical="center"/>
    </xf>
    <xf numFmtId="0" fontId="11" fillId="0" borderId="0" xfId="0" applyFont="1" applyFill="1" applyProtection="1"/>
    <xf numFmtId="0" fontId="20"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120" fillId="9" borderId="0" xfId="0" applyFont="1" applyFill="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xf>
    <xf numFmtId="0" fontId="10" fillId="2" borderId="3" xfId="0" applyFont="1" applyFill="1" applyBorder="1" applyAlignment="1" applyProtection="1">
      <alignment horizontal="left" vertical="center"/>
    </xf>
    <xf numFmtId="0" fontId="22" fillId="0" borderId="0" xfId="0" applyFont="1" applyAlignment="1" applyProtection="1">
      <alignment horizontal="left"/>
    </xf>
    <xf numFmtId="0" fontId="7" fillId="0" borderId="0" xfId="0" applyFont="1" applyAlignment="1" applyProtection="1">
      <alignment horizontal="left" vertical="center" wrapText="1"/>
    </xf>
    <xf numFmtId="0" fontId="11" fillId="11" borderId="2" xfId="0" applyFont="1" applyFill="1" applyBorder="1" applyAlignment="1" applyProtection="1">
      <alignment horizontal="left" vertical="center"/>
      <protection locked="0"/>
    </xf>
    <xf numFmtId="0" fontId="11" fillId="11" borderId="5" xfId="0" applyFont="1" applyFill="1" applyBorder="1" applyAlignment="1" applyProtection="1">
      <alignment horizontal="left" vertical="center"/>
      <protection locked="0"/>
    </xf>
    <xf numFmtId="0" fontId="11" fillId="11" borderId="3" xfId="0" applyFont="1" applyFill="1" applyBorder="1" applyAlignment="1" applyProtection="1">
      <alignment horizontal="left" vertical="center"/>
      <protection locked="0"/>
    </xf>
    <xf numFmtId="0" fontId="5"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78" fillId="0" borderId="0" xfId="0" applyFont="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5"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10" fillId="11" borderId="2" xfId="0" applyFont="1" applyFill="1" applyBorder="1" applyAlignment="1" applyProtection="1">
      <alignment horizontal="left" vertical="center"/>
      <protection locked="0"/>
    </xf>
    <xf numFmtId="0" fontId="10" fillId="11" borderId="5" xfId="0" applyFont="1" applyFill="1" applyBorder="1" applyAlignment="1" applyProtection="1">
      <alignment horizontal="left" vertical="center"/>
      <protection locked="0"/>
    </xf>
    <xf numFmtId="0" fontId="10" fillId="11" borderId="3" xfId="0" applyFont="1" applyFill="1" applyBorder="1" applyAlignment="1" applyProtection="1">
      <alignment horizontal="left" vertical="center"/>
      <protection locked="0"/>
    </xf>
    <xf numFmtId="49" fontId="10" fillId="11" borderId="2" xfId="0" applyNumberFormat="1" applyFont="1" applyFill="1" applyBorder="1" applyAlignment="1" applyProtection="1">
      <alignment horizontal="left" vertical="center"/>
      <protection locked="0"/>
    </xf>
    <xf numFmtId="49" fontId="10" fillId="11" borderId="5" xfId="0" applyNumberFormat="1" applyFont="1" applyFill="1" applyBorder="1" applyAlignment="1" applyProtection="1">
      <alignment horizontal="left" vertical="center"/>
      <protection locked="0"/>
    </xf>
    <xf numFmtId="49" fontId="10" fillId="11" borderId="3" xfId="0" applyNumberFormat="1" applyFont="1" applyFill="1" applyBorder="1" applyAlignment="1" applyProtection="1">
      <alignment horizontal="left" vertical="center"/>
      <protection locked="0"/>
    </xf>
    <xf numFmtId="0" fontId="24" fillId="2" borderId="2" xfId="0" applyFont="1" applyFill="1" applyBorder="1" applyAlignment="1" applyProtection="1">
      <alignment horizontal="left" vertical="center"/>
    </xf>
    <xf numFmtId="0" fontId="24" fillId="2" borderId="5" xfId="0" applyFont="1" applyFill="1" applyBorder="1" applyAlignment="1" applyProtection="1">
      <alignment horizontal="left" vertical="center"/>
    </xf>
    <xf numFmtId="0" fontId="39" fillId="2" borderId="2" xfId="1" applyFont="1" applyFill="1" applyBorder="1" applyAlignment="1" applyProtection="1">
      <alignment horizontal="left" vertical="center"/>
      <protection locked="0" hidden="1"/>
    </xf>
    <xf numFmtId="0" fontId="39" fillId="2" borderId="5" xfId="1" applyFont="1" applyFill="1" applyBorder="1" applyAlignment="1" applyProtection="1">
      <alignment horizontal="left" vertical="center"/>
      <protection locked="0" hidden="1"/>
    </xf>
    <xf numFmtId="0" fontId="6" fillId="0" borderId="0" xfId="0" applyFont="1" applyAlignment="1" applyProtection="1">
      <alignment horizontal="left" vertical="top"/>
    </xf>
    <xf numFmtId="0" fontId="30" fillId="0" borderId="0" xfId="0" applyFont="1" applyFill="1" applyBorder="1" applyAlignment="1" applyProtection="1">
      <alignment horizontal="left" vertical="center"/>
    </xf>
    <xf numFmtId="0" fontId="2" fillId="0" borderId="12" xfId="0" applyFont="1" applyBorder="1" applyAlignment="1" applyProtection="1">
      <alignment horizontal="left" vertical="center"/>
    </xf>
    <xf numFmtId="0" fontId="2" fillId="0" borderId="0" xfId="0" applyFont="1" applyBorder="1" applyAlignment="1" applyProtection="1">
      <alignment horizontal="left" vertical="center"/>
    </xf>
    <xf numFmtId="0" fontId="10"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30" fillId="0" borderId="0" xfId="0" applyFont="1" applyFill="1" applyAlignment="1" applyProtection="1">
      <alignment horizontal="left" vertical="center"/>
    </xf>
    <xf numFmtId="0" fontId="11" fillId="0" borderId="0" xfId="0" applyFont="1" applyFill="1" applyAlignment="1" applyProtection="1">
      <alignment horizontal="left" vertical="center"/>
    </xf>
    <xf numFmtId="0" fontId="9" fillId="0" borderId="0" xfId="0" applyFont="1" applyAlignment="1" applyProtection="1">
      <alignment horizontal="left" vertical="top" wrapText="1"/>
    </xf>
    <xf numFmtId="0" fontId="10" fillId="0" borderId="0" xfId="0" applyFont="1" applyAlignment="1" applyProtection="1">
      <alignment horizontal="left" vertical="top"/>
    </xf>
    <xf numFmtId="0" fontId="30" fillId="0" borderId="0" xfId="0" applyFont="1" applyFill="1" applyBorder="1" applyAlignment="1" applyProtection="1">
      <alignment horizontal="left" vertical="top"/>
    </xf>
    <xf numFmtId="0" fontId="5" fillId="0" borderId="5"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33" fillId="2" borderId="18" xfId="0" applyNumberFormat="1" applyFont="1" applyFill="1" applyBorder="1" applyAlignment="1" applyProtection="1">
      <alignment horizontal="center" vertical="center" wrapText="1"/>
    </xf>
    <xf numFmtId="0" fontId="33" fillId="2" borderId="19" xfId="0" applyFont="1" applyFill="1" applyBorder="1" applyAlignment="1" applyProtection="1">
      <alignment horizontal="center" vertical="center" wrapText="1"/>
    </xf>
    <xf numFmtId="0" fontId="33" fillId="2" borderId="20"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wrapText="1"/>
    </xf>
    <xf numFmtId="0" fontId="33" fillId="2" borderId="0" xfId="0" applyFont="1" applyFill="1" applyBorder="1" applyAlignment="1" applyProtection="1">
      <alignment horizontal="center" vertical="center" wrapText="1"/>
    </xf>
    <xf numFmtId="0" fontId="33" fillId="2" borderId="17" xfId="0" applyFont="1" applyFill="1" applyBorder="1" applyAlignment="1" applyProtection="1">
      <alignment horizontal="center" vertical="center" wrapText="1"/>
    </xf>
    <xf numFmtId="0" fontId="33" fillId="2" borderId="21" xfId="0" applyFont="1" applyFill="1" applyBorder="1" applyAlignment="1" applyProtection="1">
      <alignment horizontal="center" vertical="center" wrapText="1"/>
    </xf>
    <xf numFmtId="0" fontId="33" fillId="2" borderId="22" xfId="0" applyFont="1" applyFill="1" applyBorder="1" applyAlignment="1" applyProtection="1">
      <alignment horizontal="center" vertical="center" wrapText="1"/>
    </xf>
    <xf numFmtId="0" fontId="33" fillId="2" borderId="23" xfId="0" applyFont="1" applyFill="1" applyBorder="1" applyAlignment="1" applyProtection="1">
      <alignment horizontal="center" vertical="center" wrapText="1"/>
    </xf>
    <xf numFmtId="0" fontId="75" fillId="0" borderId="4" xfId="0" applyFont="1" applyBorder="1" applyAlignment="1" applyProtection="1">
      <alignment horizontal="center" vertical="center" wrapText="1"/>
    </xf>
    <xf numFmtId="0" fontId="75" fillId="0" borderId="0" xfId="0" applyFont="1" applyBorder="1" applyAlignment="1" applyProtection="1">
      <alignment horizontal="center" vertical="center" wrapText="1"/>
    </xf>
    <xf numFmtId="0" fontId="16" fillId="0" borderId="18"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6" fillId="0" borderId="2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29" fillId="0" borderId="0" xfId="0" applyFont="1" applyAlignment="1" applyProtection="1">
      <alignment horizontal="left" vertical="center"/>
    </xf>
    <xf numFmtId="14" fontId="25" fillId="11" borderId="2" xfId="0" applyNumberFormat="1" applyFont="1" applyFill="1" applyBorder="1" applyAlignment="1" applyProtection="1">
      <alignment horizontal="left" vertical="center"/>
      <protection locked="0"/>
    </xf>
    <xf numFmtId="14" fontId="25" fillId="11" borderId="5" xfId="0" applyNumberFormat="1" applyFont="1" applyFill="1" applyBorder="1" applyAlignment="1" applyProtection="1">
      <alignment horizontal="left" vertical="center"/>
      <protection locked="0"/>
    </xf>
    <xf numFmtId="14" fontId="25" fillId="11" borderId="3" xfId="0" applyNumberFormat="1" applyFont="1" applyFill="1" applyBorder="1" applyAlignment="1" applyProtection="1">
      <alignment horizontal="left" vertical="center"/>
      <protection locked="0"/>
    </xf>
    <xf numFmtId="0" fontId="16" fillId="4" borderId="2"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0" fontId="16" fillId="4" borderId="3" xfId="0" applyFont="1" applyFill="1" applyBorder="1" applyAlignment="1" applyProtection="1">
      <alignment horizontal="left" vertical="center"/>
    </xf>
    <xf numFmtId="0" fontId="12" fillId="11" borderId="14" xfId="0" applyFont="1" applyFill="1" applyBorder="1" applyAlignment="1" applyProtection="1">
      <alignment horizontal="center" textRotation="90" wrapText="1"/>
    </xf>
    <xf numFmtId="0" fontId="12" fillId="11" borderId="15" xfId="0" applyFont="1" applyFill="1" applyBorder="1" applyAlignment="1" applyProtection="1">
      <alignment horizontal="center" textRotation="90" wrapText="1"/>
    </xf>
    <xf numFmtId="0" fontId="12" fillId="11" borderId="16" xfId="0" applyFont="1" applyFill="1" applyBorder="1" applyAlignment="1" applyProtection="1">
      <alignment horizontal="center" textRotation="90" wrapText="1"/>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10" fillId="4" borderId="1"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9" fillId="4" borderId="3" xfId="0" applyFont="1" applyFill="1" applyBorder="1" applyAlignment="1" applyProtection="1">
      <alignment horizontal="left" vertical="center"/>
    </xf>
    <xf numFmtId="0" fontId="19" fillId="4" borderId="1" xfId="0" applyFont="1" applyFill="1" applyBorder="1" applyAlignment="1" applyProtection="1">
      <alignment horizontal="left" vertical="center"/>
    </xf>
    <xf numFmtId="0" fontId="10" fillId="3" borderId="2" xfId="0" applyFont="1" applyFill="1" applyBorder="1" applyAlignment="1" applyProtection="1">
      <alignment horizontal="left" vertical="center"/>
    </xf>
    <xf numFmtId="0" fontId="10" fillId="3" borderId="5" xfId="0" applyFont="1" applyFill="1" applyBorder="1" applyAlignment="1" applyProtection="1">
      <alignment horizontal="left" vertical="center"/>
    </xf>
    <xf numFmtId="0" fontId="10" fillId="3" borderId="3" xfId="0" applyFont="1" applyFill="1" applyBorder="1" applyAlignment="1" applyProtection="1">
      <alignment horizontal="left" vertical="center"/>
    </xf>
    <xf numFmtId="0" fontId="12" fillId="2" borderId="14" xfId="0" applyFont="1" applyFill="1" applyBorder="1" applyAlignment="1" applyProtection="1">
      <alignment horizontal="center" textRotation="90" wrapText="1"/>
    </xf>
    <xf numFmtId="0" fontId="12" fillId="2" borderId="15" xfId="0" applyFont="1" applyFill="1" applyBorder="1" applyAlignment="1" applyProtection="1">
      <alignment horizontal="center" textRotation="90" wrapText="1"/>
    </xf>
    <xf numFmtId="0" fontId="12" fillId="2" borderId="16" xfId="0" applyFont="1" applyFill="1" applyBorder="1" applyAlignment="1" applyProtection="1">
      <alignment horizontal="center" textRotation="90" wrapText="1"/>
    </xf>
    <xf numFmtId="0" fontId="12" fillId="11" borderId="29" xfId="0" applyFont="1" applyFill="1" applyBorder="1" applyAlignment="1" applyProtection="1">
      <alignment horizontal="center" textRotation="90" wrapText="1"/>
    </xf>
    <xf numFmtId="0" fontId="12" fillId="11" borderId="30" xfId="0" applyFont="1" applyFill="1" applyBorder="1" applyAlignment="1" applyProtection="1">
      <alignment horizontal="center" textRotation="90" wrapText="1"/>
    </xf>
    <xf numFmtId="0" fontId="12" fillId="11" borderId="31" xfId="0" applyFont="1" applyFill="1" applyBorder="1" applyAlignment="1" applyProtection="1">
      <alignment horizontal="center" textRotation="90" wrapText="1"/>
    </xf>
    <xf numFmtId="0" fontId="124" fillId="8" borderId="9" xfId="1" applyFont="1" applyFill="1" applyBorder="1" applyAlignment="1">
      <alignment horizontal="center" vertical="top"/>
    </xf>
    <xf numFmtId="0" fontId="124" fillId="8" borderId="11" xfId="1" applyFont="1" applyFill="1" applyBorder="1" applyAlignment="1">
      <alignment horizontal="center" vertical="top"/>
    </xf>
    <xf numFmtId="0" fontId="5" fillId="0" borderId="0" xfId="0" applyFont="1" applyAlignment="1" applyProtection="1">
      <alignment horizontal="center" vertical="top" wrapText="1"/>
    </xf>
    <xf numFmtId="0" fontId="45" fillId="0" borderId="0" xfId="0" applyFont="1" applyAlignment="1" applyProtection="1">
      <alignment horizontal="center" vertical="center" wrapText="1"/>
    </xf>
    <xf numFmtId="0" fontId="72" fillId="13" borderId="36" xfId="0" applyFont="1" applyFill="1" applyBorder="1" applyAlignment="1" applyProtection="1">
      <alignment horizontal="center" vertical="center" wrapText="1"/>
    </xf>
    <xf numFmtId="0" fontId="72" fillId="13" borderId="7" xfId="0" applyFont="1" applyFill="1" applyBorder="1" applyAlignment="1" applyProtection="1">
      <alignment horizontal="center" vertical="center" wrapText="1"/>
    </xf>
    <xf numFmtId="0" fontId="72" fillId="13" borderId="10" xfId="0" applyFont="1" applyFill="1" applyBorder="1" applyAlignment="1" applyProtection="1">
      <alignment horizontal="center" vertical="center" wrapText="1"/>
    </xf>
    <xf numFmtId="0" fontId="72" fillId="13" borderId="49" xfId="0" applyFont="1" applyFill="1" applyBorder="1" applyAlignment="1" applyProtection="1">
      <alignment horizontal="center" vertical="center" wrapText="1"/>
    </xf>
    <xf numFmtId="0" fontId="72" fillId="13" borderId="0" xfId="0" applyFont="1" applyFill="1" applyBorder="1" applyAlignment="1" applyProtection="1">
      <alignment horizontal="center" vertical="center" wrapText="1"/>
    </xf>
    <xf numFmtId="0" fontId="72" fillId="13" borderId="13" xfId="0" applyFont="1" applyFill="1" applyBorder="1" applyAlignment="1" applyProtection="1">
      <alignment horizontal="center" vertical="center" wrapText="1"/>
    </xf>
    <xf numFmtId="0" fontId="72" fillId="13" borderId="37" xfId="0" applyFont="1" applyFill="1" applyBorder="1" applyAlignment="1" applyProtection="1">
      <alignment horizontal="center" vertical="center" wrapText="1"/>
    </xf>
    <xf numFmtId="0" fontId="72" fillId="13" borderId="9" xfId="0" applyFont="1" applyFill="1" applyBorder="1" applyAlignment="1" applyProtection="1">
      <alignment horizontal="center" vertical="center" wrapText="1"/>
    </xf>
    <xf numFmtId="0" fontId="72" fillId="13" borderId="11" xfId="0" applyFont="1" applyFill="1" applyBorder="1" applyAlignment="1" applyProtection="1">
      <alignment horizontal="center" vertical="center" wrapText="1"/>
    </xf>
    <xf numFmtId="0" fontId="12" fillId="2" borderId="25" xfId="0" applyFont="1" applyFill="1" applyBorder="1" applyAlignment="1" applyProtection="1">
      <alignment horizontal="center" textRotation="90" wrapText="1"/>
    </xf>
    <xf numFmtId="0" fontId="12" fillId="2" borderId="26" xfId="0" applyFont="1" applyFill="1" applyBorder="1" applyAlignment="1" applyProtection="1">
      <alignment horizontal="center" textRotation="90" wrapText="1"/>
    </xf>
    <xf numFmtId="0" fontId="12" fillId="2" borderId="27" xfId="0" applyFont="1" applyFill="1" applyBorder="1" applyAlignment="1" applyProtection="1">
      <alignment horizontal="center" textRotation="90" wrapText="1"/>
    </xf>
    <xf numFmtId="0" fontId="17" fillId="0" borderId="0" xfId="0" applyFont="1" applyFill="1" applyAlignment="1" applyProtection="1">
      <alignment horizontal="left" vertical="center"/>
    </xf>
    <xf numFmtId="0" fontId="10" fillId="2" borderId="1" xfId="0" applyFont="1" applyFill="1" applyBorder="1" applyAlignment="1" applyProtection="1">
      <alignment horizontal="right" vertical="center" wrapText="1"/>
    </xf>
    <xf numFmtId="1" fontId="10" fillId="2" borderId="3" xfId="0" applyNumberFormat="1" applyFont="1" applyFill="1" applyBorder="1" applyAlignment="1" applyProtection="1">
      <alignment horizontal="center" vertical="center"/>
    </xf>
    <xf numFmtId="1" fontId="10" fillId="2" borderId="1" xfId="0" applyNumberFormat="1" applyFont="1" applyFill="1" applyBorder="1" applyAlignment="1" applyProtection="1">
      <alignment horizontal="center" vertical="center"/>
    </xf>
    <xf numFmtId="0" fontId="8" fillId="0" borderId="5" xfId="0" applyFont="1" applyBorder="1" applyAlignment="1" applyProtection="1">
      <alignment horizontal="left" wrapText="1"/>
    </xf>
    <xf numFmtId="164" fontId="22" fillId="4" borderId="32" xfId="0" applyNumberFormat="1" applyFont="1" applyFill="1" applyBorder="1" applyAlignment="1" applyProtection="1">
      <alignment horizontal="center" vertical="center"/>
    </xf>
    <xf numFmtId="164" fontId="22" fillId="4" borderId="33" xfId="0" applyNumberFormat="1" applyFont="1" applyFill="1" applyBorder="1" applyAlignment="1" applyProtection="1">
      <alignment horizontal="center" vertical="center"/>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2" borderId="6" xfId="0" applyFont="1" applyFill="1" applyBorder="1" applyAlignment="1" applyProtection="1">
      <alignment horizontal="left" wrapText="1"/>
    </xf>
    <xf numFmtId="0" fontId="12" fillId="2" borderId="10" xfId="0" applyFont="1" applyFill="1" applyBorder="1" applyAlignment="1" applyProtection="1">
      <alignment horizontal="left" wrapText="1"/>
    </xf>
    <xf numFmtId="0" fontId="10" fillId="2" borderId="5" xfId="0" applyFont="1" applyFill="1" applyBorder="1" applyAlignment="1" applyProtection="1">
      <alignment horizontal="right" vertical="center" wrapText="1"/>
    </xf>
    <xf numFmtId="0" fontId="10" fillId="2" borderId="3" xfId="0" applyFont="1" applyFill="1" applyBorder="1" applyAlignment="1" applyProtection="1">
      <alignment horizontal="right" vertical="center" wrapText="1"/>
    </xf>
    <xf numFmtId="164" fontId="10" fillId="2" borderId="5" xfId="0" applyNumberFormat="1" applyFont="1" applyFill="1" applyBorder="1" applyAlignment="1" applyProtection="1">
      <alignment horizontal="center" vertical="center"/>
    </xf>
    <xf numFmtId="164" fontId="10" fillId="2" borderId="3"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xf>
    <xf numFmtId="0" fontId="8" fillId="4" borderId="0" xfId="0" applyFont="1" applyFill="1" applyAlignment="1" applyProtection="1">
      <alignment horizontal="center" vertical="center" wrapText="1"/>
    </xf>
    <xf numFmtId="0" fontId="110" fillId="0" borderId="12" xfId="0" applyFont="1" applyBorder="1" applyAlignment="1" applyProtection="1">
      <alignment horizontal="center" vertical="center" wrapText="1"/>
    </xf>
    <xf numFmtId="0" fontId="112" fillId="0" borderId="0" xfId="0" applyFont="1" applyAlignment="1" applyProtection="1">
      <alignment horizontal="center" vertical="center" wrapText="1"/>
    </xf>
    <xf numFmtId="0" fontId="113"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0" fontId="10" fillId="2" borderId="2" xfId="0" applyFont="1" applyFill="1" applyBorder="1" applyAlignment="1" applyProtection="1">
      <alignment horizontal="right" vertical="center" wrapText="1"/>
    </xf>
    <xf numFmtId="0" fontId="17" fillId="6" borderId="12" xfId="0" applyFont="1" applyFill="1" applyBorder="1" applyAlignment="1" applyProtection="1">
      <alignment horizontal="center" vertical="center"/>
    </xf>
    <xf numFmtId="0" fontId="17" fillId="6" borderId="0" xfId="0" applyFont="1" applyFill="1" applyAlignment="1" applyProtection="1">
      <alignment horizontal="center" vertical="center"/>
    </xf>
    <xf numFmtId="0" fontId="17" fillId="6" borderId="13" xfId="0" applyFont="1" applyFill="1" applyBorder="1" applyAlignment="1" applyProtection="1">
      <alignment horizontal="center" vertical="center"/>
    </xf>
    <xf numFmtId="0" fontId="81" fillId="0" borderId="0" xfId="0" applyFont="1" applyAlignment="1" applyProtection="1">
      <alignment horizontal="left" vertical="top" wrapText="1"/>
    </xf>
    <xf numFmtId="0" fontId="6" fillId="0" borderId="0" xfId="0" applyFont="1" applyAlignment="1" applyProtection="1">
      <alignment horizontal="right" vertical="top" wrapText="1"/>
    </xf>
    <xf numFmtId="0" fontId="26" fillId="2" borderId="6" xfId="0" applyFont="1" applyFill="1" applyBorder="1" applyAlignment="1" applyProtection="1">
      <alignment horizontal="center" vertical="center" wrapText="1"/>
    </xf>
    <xf numFmtId="0" fontId="26" fillId="2" borderId="7" xfId="0" applyFont="1" applyFill="1" applyBorder="1" applyAlignment="1" applyProtection="1">
      <alignment horizontal="center" vertical="center" wrapText="1"/>
    </xf>
    <xf numFmtId="0" fontId="26" fillId="2" borderId="34" xfId="0" applyFont="1" applyFill="1" applyBorder="1" applyAlignment="1" applyProtection="1">
      <alignment horizontal="center" vertical="center" wrapText="1"/>
    </xf>
    <xf numFmtId="0" fontId="26" fillId="2" borderId="8" xfId="0" applyFont="1" applyFill="1" applyBorder="1" applyAlignment="1" applyProtection="1">
      <alignment horizontal="center" vertical="center" wrapText="1"/>
    </xf>
    <xf numFmtId="0" fontId="26" fillId="2" borderId="9" xfId="0" applyFont="1" applyFill="1" applyBorder="1" applyAlignment="1" applyProtection="1">
      <alignment horizontal="center" vertical="center" wrapText="1"/>
    </xf>
    <xf numFmtId="0" fontId="26" fillId="2" borderId="35" xfId="0" applyFont="1" applyFill="1" applyBorder="1" applyAlignment="1" applyProtection="1">
      <alignment horizontal="center" vertical="center" wrapText="1"/>
    </xf>
    <xf numFmtId="0" fontId="72" fillId="9" borderId="0" xfId="0" applyFont="1" applyFill="1" applyAlignment="1" applyProtection="1">
      <alignment horizontal="left" vertical="center" wrapText="1"/>
    </xf>
    <xf numFmtId="0" fontId="72" fillId="9" borderId="0" xfId="0" applyFont="1" applyFill="1" applyBorder="1" applyAlignment="1" applyProtection="1">
      <alignment horizontal="left" vertical="center"/>
    </xf>
    <xf numFmtId="0" fontId="69" fillId="9" borderId="0" xfId="0" applyFont="1" applyFill="1" applyAlignment="1" applyProtection="1">
      <alignment horizontal="left" vertical="center" wrapText="1"/>
    </xf>
    <xf numFmtId="0" fontId="8"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81" fillId="0" borderId="0" xfId="0" applyFont="1" applyAlignment="1" applyProtection="1">
      <alignment horizontal="left" vertical="center"/>
    </xf>
    <xf numFmtId="0" fontId="81" fillId="0" borderId="13" xfId="0" applyFont="1" applyBorder="1" applyAlignment="1" applyProtection="1">
      <alignment horizontal="left" vertical="center"/>
    </xf>
    <xf numFmtId="0" fontId="20" fillId="11" borderId="14" xfId="0" applyFont="1" applyFill="1" applyBorder="1" applyAlignment="1" applyProtection="1">
      <alignment horizontal="center" vertical="center" wrapText="1"/>
    </xf>
    <xf numFmtId="0" fontId="20" fillId="11" borderId="16" xfId="0" applyFont="1" applyFill="1" applyBorder="1" applyAlignment="1" applyProtection="1">
      <alignment horizontal="center" vertical="center" wrapText="1"/>
    </xf>
    <xf numFmtId="0" fontId="20" fillId="10" borderId="14" xfId="0" applyFont="1" applyFill="1" applyBorder="1" applyAlignment="1" applyProtection="1">
      <alignment horizontal="center" vertical="center" wrapText="1"/>
    </xf>
    <xf numFmtId="0" fontId="20" fillId="10" borderId="16" xfId="0" applyFont="1" applyFill="1" applyBorder="1" applyAlignment="1" applyProtection="1">
      <alignment horizontal="center" vertical="center" wrapText="1"/>
    </xf>
    <xf numFmtId="0" fontId="30" fillId="0" borderId="0" xfId="0" applyFont="1" applyFill="1" applyAlignment="1" applyProtection="1">
      <alignment horizontal="left" vertical="top" wrapText="1"/>
    </xf>
    <xf numFmtId="0" fontId="74" fillId="9" borderId="0" xfId="0" applyFont="1" applyFill="1" applyBorder="1" applyAlignment="1" applyProtection="1">
      <alignment horizontal="left" vertical="center" wrapText="1"/>
    </xf>
    <xf numFmtId="0" fontId="61" fillId="9" borderId="0" xfId="0" applyFont="1" applyFill="1" applyAlignment="1" applyProtection="1">
      <alignment horizontal="left" vertical="top" wrapText="1"/>
    </xf>
    <xf numFmtId="0" fontId="30" fillId="0" borderId="9" xfId="0" applyFont="1" applyBorder="1" applyAlignment="1" applyProtection="1">
      <alignment horizontal="left" vertical="center"/>
    </xf>
    <xf numFmtId="0" fontId="29" fillId="0" borderId="0" xfId="0" applyFont="1" applyBorder="1" applyAlignment="1" applyProtection="1">
      <alignment horizontal="left" vertical="center"/>
    </xf>
    <xf numFmtId="0" fontId="56" fillId="5" borderId="6" xfId="0" applyFont="1" applyFill="1" applyBorder="1" applyAlignment="1" applyProtection="1">
      <alignment horizontal="center" vertical="center" wrapText="1"/>
    </xf>
    <xf numFmtId="0" fontId="56" fillId="5" borderId="7" xfId="0" applyFont="1" applyFill="1" applyBorder="1" applyAlignment="1" applyProtection="1">
      <alignment horizontal="center" vertical="center" wrapText="1"/>
    </xf>
    <xf numFmtId="0" fontId="56" fillId="5" borderId="34" xfId="0" applyFont="1" applyFill="1" applyBorder="1" applyAlignment="1" applyProtection="1">
      <alignment horizontal="center" vertical="center" wrapText="1"/>
    </xf>
    <xf numFmtId="0" fontId="56" fillId="5" borderId="12" xfId="0" applyFont="1" applyFill="1" applyBorder="1" applyAlignment="1" applyProtection="1">
      <alignment horizontal="center" vertical="center" wrapText="1"/>
    </xf>
    <xf numFmtId="0" fontId="56" fillId="5" borderId="0" xfId="0" applyFont="1" applyFill="1" applyBorder="1" applyAlignment="1" applyProtection="1">
      <alignment horizontal="center" vertical="center" wrapText="1"/>
    </xf>
    <xf numFmtId="0" fontId="56" fillId="5" borderId="48" xfId="0" applyFont="1" applyFill="1" applyBorder="1" applyAlignment="1" applyProtection="1">
      <alignment horizontal="center" vertical="center" wrapText="1"/>
    </xf>
    <xf numFmtId="0" fontId="56" fillId="5" borderId="8" xfId="0" applyFont="1" applyFill="1" applyBorder="1" applyAlignment="1" applyProtection="1">
      <alignment horizontal="center" vertical="center" wrapText="1"/>
    </xf>
    <xf numFmtId="0" fontId="56" fillId="5" borderId="9" xfId="0" applyFont="1" applyFill="1" applyBorder="1" applyAlignment="1" applyProtection="1">
      <alignment horizontal="center" vertical="center" wrapText="1"/>
    </xf>
    <xf numFmtId="0" fontId="56" fillId="5" borderId="35" xfId="0" applyFont="1" applyFill="1" applyBorder="1" applyAlignment="1" applyProtection="1">
      <alignment horizontal="center" vertical="center" wrapText="1"/>
    </xf>
    <xf numFmtId="0" fontId="123" fillId="10" borderId="6" xfId="0" applyFont="1" applyFill="1" applyBorder="1" applyAlignment="1" applyProtection="1">
      <alignment horizontal="center" vertical="center" wrapText="1"/>
    </xf>
    <xf numFmtId="0" fontId="123" fillId="10" borderId="7" xfId="0" applyFont="1" applyFill="1" applyBorder="1" applyAlignment="1" applyProtection="1">
      <alignment horizontal="center" vertical="center" wrapText="1"/>
    </xf>
    <xf numFmtId="0" fontId="8" fillId="2" borderId="2" xfId="0" applyFont="1" applyFill="1" applyBorder="1" applyAlignment="1" applyProtection="1">
      <alignment horizontal="right" vertical="center" wrapText="1"/>
    </xf>
    <xf numFmtId="0" fontId="23" fillId="0" borderId="12"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85" fillId="8" borderId="14" xfId="0" applyFont="1" applyFill="1" applyBorder="1" applyAlignment="1" applyProtection="1">
      <alignment horizontal="center" vertical="center" wrapText="1"/>
    </xf>
    <xf numFmtId="0" fontId="124" fillId="8" borderId="8" xfId="1" applyFont="1" applyFill="1" applyBorder="1" applyAlignment="1">
      <alignment horizontal="center" vertical="top"/>
    </xf>
    <xf numFmtId="0" fontId="38" fillId="0" borderId="0" xfId="0" applyFont="1" applyFill="1" applyAlignment="1" applyProtection="1">
      <alignment horizontal="left"/>
    </xf>
    <xf numFmtId="0" fontId="24" fillId="2" borderId="3" xfId="0" applyFont="1" applyFill="1" applyBorder="1" applyAlignment="1" applyProtection="1">
      <alignment horizontal="left" vertical="center"/>
    </xf>
    <xf numFmtId="0" fontId="81" fillId="0" borderId="0" xfId="0" applyFont="1" applyFill="1" applyAlignment="1" applyProtection="1">
      <alignment horizontal="left" vertical="center" wrapText="1"/>
    </xf>
    <xf numFmtId="0" fontId="81" fillId="0" borderId="12" xfId="0" applyFont="1" applyBorder="1" applyAlignment="1" applyProtection="1">
      <alignment horizontal="center" vertical="center"/>
    </xf>
    <xf numFmtId="0" fontId="81" fillId="0" borderId="13" xfId="0" applyFont="1" applyBorder="1" applyAlignment="1" applyProtection="1">
      <alignment horizontal="center" vertical="center"/>
    </xf>
    <xf numFmtId="0" fontId="81" fillId="0" borderId="0" xfId="0" applyFont="1" applyAlignment="1" applyProtection="1">
      <alignment horizontal="left" vertical="center" wrapText="1"/>
    </xf>
    <xf numFmtId="0" fontId="92" fillId="0" borderId="0" xfId="0" applyFont="1" applyFill="1" applyAlignment="1" applyProtection="1">
      <alignment horizontal="left" vertical="top" wrapText="1"/>
    </xf>
    <xf numFmtId="0" fontId="9" fillId="0" borderId="0" xfId="0" applyFont="1" applyFill="1" applyAlignment="1" applyProtection="1">
      <alignment horizontal="left" vertical="top" wrapText="1"/>
    </xf>
    <xf numFmtId="0" fontId="72" fillId="12" borderId="0" xfId="0" applyFont="1" applyFill="1" applyAlignment="1" applyProtection="1">
      <alignment horizontal="left" vertical="center" wrapText="1"/>
    </xf>
    <xf numFmtId="0" fontId="82" fillId="9" borderId="0" xfId="0" applyFont="1" applyFill="1" applyAlignment="1" applyProtection="1">
      <alignment horizontal="left" vertical="top" wrapText="1"/>
    </xf>
    <xf numFmtId="0" fontId="67" fillId="9" borderId="0" xfId="0" applyFont="1" applyFill="1" applyAlignment="1" applyProtection="1">
      <alignment horizontal="left" vertical="center" wrapText="1"/>
    </xf>
    <xf numFmtId="0" fontId="46" fillId="0" borderId="0" xfId="0" applyFont="1" applyAlignment="1" applyProtection="1">
      <alignment horizontal="right" wrapText="1"/>
    </xf>
    <xf numFmtId="0" fontId="81" fillId="0" borderId="13" xfId="0" applyFont="1" applyBorder="1" applyAlignment="1" applyProtection="1">
      <alignment horizontal="left" vertical="top" wrapText="1"/>
    </xf>
    <xf numFmtId="0" fontId="30" fillId="6" borderId="0" xfId="0" applyFont="1" applyFill="1" applyAlignment="1" applyProtection="1">
      <alignment horizontal="left" vertical="center"/>
    </xf>
    <xf numFmtId="0" fontId="67" fillId="9" borderId="0" xfId="0" applyFont="1" applyFill="1" applyBorder="1" applyAlignment="1" applyProtection="1">
      <alignment horizontal="left" vertical="center"/>
    </xf>
    <xf numFmtId="0" fontId="30" fillId="6" borderId="0" xfId="0" applyFont="1" applyFill="1" applyAlignment="1" applyProtection="1">
      <alignment horizontal="left" vertical="top" wrapText="1"/>
    </xf>
    <xf numFmtId="0" fontId="10" fillId="6" borderId="0" xfId="0" applyFont="1" applyFill="1" applyAlignment="1" applyProtection="1">
      <alignment horizontal="left" vertical="top" wrapText="1"/>
    </xf>
    <xf numFmtId="0" fontId="88" fillId="0" borderId="0" xfId="0" applyFont="1" applyFill="1" applyAlignment="1" applyProtection="1">
      <alignment horizontal="justify" vertical="top" wrapText="1"/>
    </xf>
    <xf numFmtId="0" fontId="88" fillId="0" borderId="0" xfId="0" applyFont="1" applyFill="1" applyAlignment="1" applyProtection="1">
      <alignment horizontal="justify" vertical="top"/>
    </xf>
    <xf numFmtId="0" fontId="88" fillId="6" borderId="0" xfId="0" applyFont="1" applyFill="1" applyAlignment="1" applyProtection="1">
      <alignment horizontal="justify" vertical="top"/>
    </xf>
    <xf numFmtId="0" fontId="11" fillId="0" borderId="0" xfId="0" applyFont="1" applyFill="1" applyAlignment="1" applyProtection="1">
      <alignment horizontal="left" vertical="top"/>
    </xf>
    <xf numFmtId="0" fontId="11" fillId="6" borderId="0" xfId="0" applyFont="1" applyFill="1" applyAlignment="1" applyProtection="1">
      <alignment horizontal="left" vertical="top"/>
    </xf>
    <xf numFmtId="0" fontId="10" fillId="0" borderId="0" xfId="0" applyFont="1" applyFill="1" applyAlignment="1" applyProtection="1">
      <alignment horizontal="justify" wrapText="1"/>
    </xf>
    <xf numFmtId="0" fontId="24" fillId="0" borderId="0" xfId="0" applyFont="1" applyAlignment="1" applyProtection="1">
      <alignment horizontal="justify" wrapText="1"/>
    </xf>
    <xf numFmtId="0" fontId="6" fillId="0" borderId="0" xfId="0" applyFont="1" applyAlignment="1" applyProtection="1">
      <alignment horizontal="right" vertical="top"/>
    </xf>
    <xf numFmtId="0" fontId="6" fillId="0" borderId="17" xfId="0" applyFont="1" applyBorder="1" applyAlignment="1" applyProtection="1">
      <alignment horizontal="right" vertical="top"/>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wrapText="1"/>
    </xf>
    <xf numFmtId="0" fontId="19" fillId="0" borderId="12" xfId="0" applyFont="1" applyBorder="1" applyAlignment="1" applyProtection="1">
      <alignment horizontal="left" vertical="center"/>
    </xf>
    <xf numFmtId="0" fontId="19" fillId="0" borderId="0" xfId="0" applyFont="1" applyAlignment="1" applyProtection="1">
      <alignment horizontal="left" vertical="center"/>
    </xf>
    <xf numFmtId="0" fontId="16" fillId="0" borderId="0" xfId="0" applyFont="1" applyAlignment="1" applyProtection="1">
      <alignment horizontal="left" vertical="center" wrapText="1"/>
    </xf>
    <xf numFmtId="0" fontId="16" fillId="0" borderId="17" xfId="0" applyFont="1" applyBorder="1" applyAlignment="1" applyProtection="1">
      <alignment horizontal="left" vertical="center" wrapText="1"/>
    </xf>
    <xf numFmtId="0" fontId="10" fillId="0" borderId="0" xfId="0" applyFont="1" applyAlignment="1" applyProtection="1">
      <alignment horizontal="left" vertical="center"/>
    </xf>
    <xf numFmtId="0" fontId="16" fillId="0" borderId="0" xfId="0" applyFont="1" applyFill="1" applyAlignment="1" applyProtection="1">
      <alignment horizontal="center" vertical="top"/>
    </xf>
    <xf numFmtId="0" fontId="11" fillId="6"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22" fillId="0" borderId="0" xfId="0" applyFont="1" applyAlignment="1" applyProtection="1">
      <alignment horizontal="left" wrapText="1"/>
    </xf>
    <xf numFmtId="0" fontId="16" fillId="0" borderId="0" xfId="0" applyFont="1" applyBorder="1" applyAlignment="1" applyProtection="1">
      <alignment horizontal="left" vertical="center" wrapText="1"/>
    </xf>
    <xf numFmtId="0" fontId="3" fillId="0" borderId="0" xfId="0" applyFont="1" applyAlignment="1" applyProtection="1">
      <alignment horizontal="left" vertical="top" wrapText="1"/>
    </xf>
    <xf numFmtId="0" fontId="8" fillId="0" borderId="0" xfId="0" applyFont="1" applyAlignment="1" applyProtection="1">
      <alignment horizontal="left" vertical="top" wrapText="1"/>
    </xf>
  </cellXfs>
  <cellStyles count="2">
    <cellStyle name="Collegamento ipertestuale" xfId="1" builtinId="8" customBuiltin="1"/>
    <cellStyle name="Normale" xfId="0" builtinId="0"/>
  </cellStyles>
  <dxfs count="81">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5" tint="0.59996337778862885"/>
        </patternFill>
      </fill>
    </dxf>
    <dxf>
      <fill>
        <patternFill patternType="none">
          <bgColor auto="1"/>
        </patternFill>
      </fill>
    </dxf>
    <dxf>
      <fill>
        <patternFill>
          <bgColor theme="4" tint="0.59996337778862885"/>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8CBAD"/>
      <color rgb="FFFFF2CC"/>
      <color rgb="FFF3DDD7"/>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186214</xdr:colOff>
      <xdr:row>58</xdr:row>
      <xdr:rowOff>0</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5" name="Textfeld 4">
          <a:extLst>
            <a:ext uri="{FF2B5EF4-FFF2-40B4-BE49-F238E27FC236}">
              <a16:creationId xmlns:a16="http://schemas.microsoft.com/office/drawing/2014/main" id="{00000000-0008-0000-0200-00000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6" name="Textfeld 5">
          <a:extLst>
            <a:ext uri="{FF2B5EF4-FFF2-40B4-BE49-F238E27FC236}">
              <a16:creationId xmlns:a16="http://schemas.microsoft.com/office/drawing/2014/main" id="{00000000-0008-0000-0200-00000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7" name="Textfeld 6">
          <a:extLst>
            <a:ext uri="{FF2B5EF4-FFF2-40B4-BE49-F238E27FC236}">
              <a16:creationId xmlns:a16="http://schemas.microsoft.com/office/drawing/2014/main" id="{00000000-0008-0000-0200-00000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9" name="Textfeld 8">
          <a:extLst>
            <a:ext uri="{FF2B5EF4-FFF2-40B4-BE49-F238E27FC236}">
              <a16:creationId xmlns:a16="http://schemas.microsoft.com/office/drawing/2014/main" id="{00000000-0008-0000-0200-00000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mc:AlternateContent xmlns:mc="http://schemas.openxmlformats.org/markup-compatibility/2006">
    <mc:Choice xmlns:a14="http://schemas.microsoft.com/office/drawing/2010/main" Requires="a14">
      <xdr:twoCellAnchor editAs="oneCell">
        <xdr:from>
          <xdr:col>22</xdr:col>
          <xdr:colOff>34925</xdr:colOff>
          <xdr:row>51</xdr:row>
          <xdr:rowOff>43391</xdr:rowOff>
        </xdr:from>
        <xdr:to>
          <xdr:col>32</xdr:col>
          <xdr:colOff>469034</xdr:colOff>
          <xdr:row>57</xdr:row>
          <xdr:rowOff>488156</xdr:rowOff>
        </xdr:to>
        <xdr:pic>
          <xdr:nvPicPr>
            <xdr:cNvPr id="10" name="Grafik 9">
              <a:extLst>
                <a:ext uri="{FF2B5EF4-FFF2-40B4-BE49-F238E27FC236}">
                  <a16:creationId xmlns:a16="http://schemas.microsoft.com/office/drawing/2014/main" id="{00000000-0008-0000-0200-00000A000000}"/>
                </a:ext>
              </a:extLst>
            </xdr:cNvPr>
            <xdr:cNvPicPr>
              <a:picLocks noChangeAspect="1" noChangeArrowheads="1"/>
              <a:extLst>
                <a:ext uri="{84589F7E-364E-4C9E-8A38-B11213B215E9}">
                  <a14:cameraTool cellRange="Firme!$M$4" spid="_x0000_s41472"/>
                </a:ext>
              </a:extLst>
            </xdr:cNvPicPr>
          </xdr:nvPicPr>
          <xdr:blipFill>
            <a:blip xmlns:r="http://schemas.openxmlformats.org/officeDocument/2006/relationships" r:embed="rId1"/>
            <a:srcRect/>
            <a:stretch>
              <a:fillRect/>
            </a:stretch>
          </xdr:blipFill>
          <xdr:spPr bwMode="auto">
            <a:xfrm>
              <a:off x="9714706" y="20248297"/>
              <a:ext cx="4827516" cy="2183078"/>
            </a:xfrm>
            <a:prstGeom prst="rect">
              <a:avLst/>
            </a:prstGeom>
            <a:noFill/>
            <a:ln w="9525">
              <a:solidFill>
                <a:schemeClr val="bg1"/>
              </a:solidFill>
              <a:miter lim="800000"/>
              <a:headEnd/>
              <a:tailEnd/>
            </a:ln>
          </xdr:spPr>
        </xdr:pic>
        <xdr:clientData/>
      </xdr:twoCellAnchor>
    </mc:Choice>
    <mc:Fallback/>
  </mc:AlternateContent>
  <xdr:oneCellAnchor>
    <xdr:from>
      <xdr:col>5</xdr:col>
      <xdr:colOff>186214</xdr:colOff>
      <xdr:row>59</xdr:row>
      <xdr:rowOff>0</xdr:rowOff>
    </xdr:from>
    <xdr:ext cx="184731" cy="264560"/>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3" name="Textfeld 12">
          <a:extLst>
            <a:ext uri="{FF2B5EF4-FFF2-40B4-BE49-F238E27FC236}">
              <a16:creationId xmlns:a16="http://schemas.microsoft.com/office/drawing/2014/main" id="{00000000-0008-0000-0200-00000D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4" name="Textfeld 13">
          <a:extLst>
            <a:ext uri="{FF2B5EF4-FFF2-40B4-BE49-F238E27FC236}">
              <a16:creationId xmlns:a16="http://schemas.microsoft.com/office/drawing/2014/main" id="{00000000-0008-0000-0200-00000E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5" name="Textfeld 14">
          <a:extLst>
            <a:ext uri="{FF2B5EF4-FFF2-40B4-BE49-F238E27FC236}">
              <a16:creationId xmlns:a16="http://schemas.microsoft.com/office/drawing/2014/main" id="{00000000-0008-0000-0200-00000F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6" name="Textfeld 15">
          <a:extLst>
            <a:ext uri="{FF2B5EF4-FFF2-40B4-BE49-F238E27FC236}">
              <a16:creationId xmlns:a16="http://schemas.microsoft.com/office/drawing/2014/main" id="{00000000-0008-0000-0200-000010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59</xdr:row>
      <xdr:rowOff>0</xdr:rowOff>
    </xdr:from>
    <xdr:ext cx="184731" cy="264560"/>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2596039" y="2216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19" name="Textfeld 18">
          <a:extLst>
            <a:ext uri="{FF2B5EF4-FFF2-40B4-BE49-F238E27FC236}">
              <a16:creationId xmlns:a16="http://schemas.microsoft.com/office/drawing/2014/main" id="{00000000-0008-0000-0200-000013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0" name="Textfeld 19">
          <a:extLst>
            <a:ext uri="{FF2B5EF4-FFF2-40B4-BE49-F238E27FC236}">
              <a16:creationId xmlns:a16="http://schemas.microsoft.com/office/drawing/2014/main" id="{00000000-0008-0000-0200-000014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4" name="Textfeld 23">
          <a:extLst>
            <a:ext uri="{FF2B5EF4-FFF2-40B4-BE49-F238E27FC236}">
              <a16:creationId xmlns:a16="http://schemas.microsoft.com/office/drawing/2014/main" id="{00000000-0008-0000-0200-000018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5" name="Textfeld 24">
          <a:extLst>
            <a:ext uri="{FF2B5EF4-FFF2-40B4-BE49-F238E27FC236}">
              <a16:creationId xmlns:a16="http://schemas.microsoft.com/office/drawing/2014/main" id="{00000000-0008-0000-0200-000019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5</xdr:col>
      <xdr:colOff>186214</xdr:colOff>
      <xdr:row>58</xdr:row>
      <xdr:rowOff>0</xdr:rowOff>
    </xdr:from>
    <xdr:ext cx="184731" cy="26456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2596039" y="2205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N119"/>
  <sheetViews>
    <sheetView showGridLines="0" showWhiteSpace="0" topLeftCell="A52" zoomScale="60" zoomScaleNormal="60" workbookViewId="0">
      <selection activeCell="E12" sqref="E12:J12"/>
    </sheetView>
  </sheetViews>
  <sheetFormatPr defaultColWidth="5.7109375" defaultRowHeight="24" customHeight="1" x14ac:dyDescent="0.2"/>
  <cols>
    <col min="1" max="1" width="6.7109375" style="16" customWidth="1"/>
    <col min="2" max="2" width="9.42578125" style="3" customWidth="1"/>
    <col min="3" max="3" width="9.5703125" style="3" customWidth="1"/>
    <col min="4" max="5" width="5.7109375" style="3"/>
    <col min="6" max="6" width="12.7109375" style="3" customWidth="1"/>
    <col min="7" max="10" width="5.7109375" style="3"/>
    <col min="11" max="11" width="7" style="3" bestFit="1" customWidth="1"/>
    <col min="12" max="12" width="5.7109375" style="3"/>
    <col min="13" max="23" width="6" style="3" customWidth="1"/>
    <col min="24" max="25" width="6.7109375" style="3" customWidth="1"/>
    <col min="26" max="31" width="6.42578125" style="3" customWidth="1"/>
    <col min="32" max="33" width="7.7109375" style="3" customWidth="1"/>
    <col min="34" max="34" width="90.7109375" style="3" customWidth="1"/>
    <col min="35" max="35" width="9.7109375" style="16" hidden="1" customWidth="1"/>
    <col min="36" max="36" width="16" style="16" hidden="1" customWidth="1"/>
    <col min="37" max="37" width="9.7109375" style="16" hidden="1" customWidth="1"/>
    <col min="38" max="44" width="16.5703125" style="16" hidden="1" customWidth="1"/>
    <col min="45" max="51" width="6.7109375" style="16" hidden="1" customWidth="1"/>
    <col min="52" max="52" width="13.5703125" style="16" hidden="1" customWidth="1"/>
    <col min="53" max="55" width="12.7109375" style="16" hidden="1" customWidth="1"/>
    <col min="56" max="56" width="17.28515625" style="3" hidden="1" customWidth="1"/>
    <col min="57" max="57" width="69.28515625" style="3" hidden="1" customWidth="1"/>
    <col min="58" max="58" width="12.28515625" style="3" hidden="1" customWidth="1"/>
    <col min="59" max="59" width="67.28515625" style="3" hidden="1" customWidth="1"/>
    <col min="60" max="60" width="12.28515625" style="3" hidden="1" customWidth="1"/>
    <col min="61" max="61" width="203" style="3" hidden="1" customWidth="1"/>
    <col min="62" max="16384" width="5.7109375" style="3"/>
  </cols>
  <sheetData>
    <row r="1" spans="1:55" ht="3" customHeight="1" x14ac:dyDescent="0.35">
      <c r="A1" s="41"/>
      <c r="B1" s="41"/>
      <c r="C1" s="41"/>
      <c r="D1" s="41"/>
      <c r="E1" s="41"/>
      <c r="F1" s="41"/>
      <c r="K1" s="10"/>
      <c r="AI1" s="120"/>
      <c r="AJ1" s="120"/>
      <c r="AK1" s="120"/>
      <c r="AL1" s="41"/>
      <c r="AM1" s="41"/>
      <c r="AN1" s="41"/>
      <c r="AO1" s="41"/>
      <c r="AP1" s="41"/>
      <c r="AQ1" s="41"/>
      <c r="AR1" s="41"/>
      <c r="AS1" s="41"/>
      <c r="AT1" s="41"/>
      <c r="AU1" s="41"/>
      <c r="AV1" s="41"/>
      <c r="AW1" s="41"/>
      <c r="AX1" s="41"/>
      <c r="AY1" s="41"/>
      <c r="AZ1" s="41"/>
      <c r="BA1" s="41"/>
      <c r="BB1" s="41"/>
      <c r="BC1" s="41"/>
    </row>
    <row r="2" spans="1:55" ht="24" customHeight="1" x14ac:dyDescent="0.2">
      <c r="A2" s="175" t="e">
        <f>IF(AI2=1,#REF!," ")</f>
        <v>#REF!</v>
      </c>
      <c r="B2" s="175"/>
      <c r="C2" s="175"/>
      <c r="D2" s="175"/>
      <c r="E2" s="175"/>
      <c r="F2" s="175"/>
      <c r="G2" s="175"/>
      <c r="H2" s="175"/>
      <c r="I2" s="175"/>
      <c r="J2" s="175"/>
      <c r="K2" s="57" t="s">
        <v>2</v>
      </c>
      <c r="L2" s="176" t="str">
        <f>IF(E10="","",E10)</f>
        <v>Operatrice socioassistenziale / 
Operatore socioassistenziale AFC</v>
      </c>
      <c r="M2" s="177"/>
      <c r="N2" s="177"/>
      <c r="O2" s="177"/>
      <c r="P2" s="177"/>
      <c r="Q2" s="177"/>
      <c r="R2" s="177"/>
      <c r="S2" s="177"/>
      <c r="T2" s="177"/>
      <c r="U2" s="178"/>
      <c r="W2" s="57" t="s">
        <v>3</v>
      </c>
      <c r="X2" s="176" t="str">
        <f>IF(E12="","",E12)</f>
        <v/>
      </c>
      <c r="Y2" s="177"/>
      <c r="Z2" s="177"/>
      <c r="AA2" s="177"/>
      <c r="AB2" s="177"/>
      <c r="AC2" s="177"/>
      <c r="AD2" s="178"/>
      <c r="AE2" s="51" t="s">
        <v>4</v>
      </c>
      <c r="AF2" s="179" t="e">
        <f>IF(M12="","",M12)</f>
        <v>#REF!</v>
      </c>
      <c r="AG2" s="180"/>
      <c r="AH2" s="162" t="s">
        <v>97</v>
      </c>
      <c r="AI2" s="46" t="e">
        <f>COUNTIF(#REF!,"*")</f>
        <v>#REF!</v>
      </c>
      <c r="AL2" s="43"/>
      <c r="AM2" s="43"/>
      <c r="AN2" s="43"/>
      <c r="AO2" s="43"/>
      <c r="AP2" s="43"/>
      <c r="AQ2" s="43"/>
      <c r="AR2" s="43"/>
      <c r="AS2" s="43"/>
      <c r="AT2" s="43"/>
      <c r="AU2" s="43"/>
      <c r="AV2" s="43"/>
      <c r="AW2" s="43"/>
      <c r="AX2" s="43"/>
      <c r="AY2" s="43"/>
      <c r="AZ2" s="43"/>
      <c r="BA2" s="43"/>
      <c r="BB2" s="43"/>
      <c r="BC2" s="43"/>
    </row>
    <row r="3" spans="1:55" ht="9" customHeight="1" x14ac:dyDescent="0.2">
      <c r="A3" s="175"/>
      <c r="B3" s="175"/>
      <c r="C3" s="175"/>
      <c r="D3" s="175"/>
      <c r="E3" s="175"/>
      <c r="F3" s="175"/>
      <c r="G3" s="175"/>
      <c r="H3" s="175"/>
      <c r="I3" s="175"/>
      <c r="J3" s="175"/>
      <c r="Q3" s="36"/>
      <c r="S3" s="28"/>
      <c r="V3" s="28"/>
      <c r="X3" s="19"/>
      <c r="Y3" s="19"/>
      <c r="AH3" s="162"/>
      <c r="AI3" s="46"/>
      <c r="AJ3" s="43"/>
      <c r="AK3" s="43"/>
      <c r="AL3" s="43"/>
      <c r="AM3" s="43"/>
      <c r="AN3" s="43"/>
      <c r="AO3" s="43"/>
      <c r="AP3" s="43"/>
      <c r="AQ3" s="43"/>
      <c r="AR3" s="43"/>
      <c r="AS3" s="43"/>
      <c r="AT3" s="43"/>
      <c r="AU3" s="43"/>
      <c r="AV3" s="43"/>
      <c r="AW3" s="43"/>
      <c r="AX3" s="43"/>
      <c r="AY3" s="43"/>
      <c r="AZ3" s="43"/>
      <c r="BA3" s="43"/>
      <c r="BB3" s="43"/>
      <c r="BC3" s="43"/>
    </row>
    <row r="4" spans="1:55" ht="24" customHeight="1" x14ac:dyDescent="0.2">
      <c r="A4" s="175"/>
      <c r="B4" s="175"/>
      <c r="C4" s="175"/>
      <c r="D4" s="175"/>
      <c r="E4" s="175"/>
      <c r="F4" s="175"/>
      <c r="G4" s="175"/>
      <c r="H4" s="175"/>
      <c r="I4" s="175"/>
      <c r="J4" s="175"/>
      <c r="K4" s="57" t="s">
        <v>5</v>
      </c>
      <c r="L4" s="176" t="str">
        <f>IF(E14="","",E14)</f>
        <v/>
      </c>
      <c r="M4" s="177"/>
      <c r="N4" s="177"/>
      <c r="O4" s="177"/>
      <c r="P4" s="177"/>
      <c r="Q4" s="177"/>
      <c r="R4" s="177"/>
      <c r="S4" s="177"/>
      <c r="T4" s="177"/>
      <c r="U4" s="178"/>
      <c r="W4" s="57" t="s">
        <v>6</v>
      </c>
      <c r="X4" s="176" t="str">
        <f>IF(E16="","",E16)</f>
        <v/>
      </c>
      <c r="Y4" s="177"/>
      <c r="Z4" s="177"/>
      <c r="AA4" s="177"/>
      <c r="AB4" s="177"/>
      <c r="AC4" s="177"/>
      <c r="AD4" s="177"/>
      <c r="AE4" s="177"/>
      <c r="AF4" s="177"/>
      <c r="AG4" s="178"/>
      <c r="AH4" s="162"/>
      <c r="AI4" s="46"/>
      <c r="AJ4" s="43"/>
      <c r="AK4" s="43"/>
      <c r="AL4" s="43"/>
      <c r="AM4" s="43"/>
      <c r="AN4" s="43"/>
      <c r="AO4" s="43"/>
      <c r="AP4" s="43"/>
      <c r="AQ4" s="43"/>
      <c r="AR4" s="43"/>
      <c r="AS4" s="43"/>
      <c r="AT4" s="43"/>
      <c r="AU4" s="43"/>
      <c r="AV4" s="43"/>
      <c r="AW4" s="43"/>
      <c r="AX4" s="43"/>
      <c r="AY4" s="43"/>
      <c r="AZ4" s="43"/>
      <c r="BA4" s="43"/>
      <c r="BB4" s="43"/>
      <c r="BC4" s="43"/>
    </row>
    <row r="5" spans="1:55" ht="18" customHeight="1" x14ac:dyDescent="0.2">
      <c r="A5" s="175"/>
      <c r="B5" s="175"/>
      <c r="C5" s="175"/>
      <c r="D5" s="175"/>
      <c r="E5" s="175"/>
      <c r="F5" s="175"/>
      <c r="G5" s="175"/>
      <c r="H5" s="175"/>
      <c r="I5" s="175"/>
      <c r="J5" s="175"/>
      <c r="Q5" s="34"/>
      <c r="X5" s="35"/>
      <c r="Y5" s="35"/>
      <c r="AH5" s="162"/>
      <c r="AI5" s="46"/>
      <c r="AJ5" s="43"/>
      <c r="AK5" s="43"/>
      <c r="AL5" s="43"/>
      <c r="AM5" s="43"/>
      <c r="AN5" s="43"/>
      <c r="AO5" s="43"/>
      <c r="AP5" s="43"/>
      <c r="AQ5" s="43"/>
      <c r="AR5" s="43"/>
      <c r="AS5" s="43"/>
      <c r="AT5" s="43"/>
      <c r="AU5" s="43"/>
      <c r="AV5" s="43"/>
      <c r="AW5" s="43"/>
      <c r="AX5" s="43"/>
      <c r="AY5" s="43"/>
      <c r="AZ5" s="43"/>
      <c r="BA5" s="43"/>
      <c r="BB5" s="43"/>
      <c r="BC5" s="43"/>
    </row>
    <row r="6" spans="1:55" ht="17.25" customHeight="1" x14ac:dyDescent="0.4">
      <c r="B6" s="17"/>
      <c r="S6" s="27"/>
      <c r="T6" s="4"/>
      <c r="U6" s="4"/>
      <c r="V6" s="4"/>
      <c r="W6" s="4"/>
      <c r="X6" s="4"/>
      <c r="Y6" s="4"/>
      <c r="AH6" s="162"/>
      <c r="AI6" s="46"/>
    </row>
    <row r="7" spans="1:55" ht="36" customHeight="1" x14ac:dyDescent="0.4">
      <c r="B7" s="340" t="s">
        <v>159</v>
      </c>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162"/>
      <c r="AI7" s="46"/>
    </row>
    <row r="8" spans="1:55" ht="58.5" customHeight="1" x14ac:dyDescent="0.4">
      <c r="B8" s="17"/>
      <c r="E8" s="144"/>
      <c r="S8" s="27"/>
      <c r="T8" s="4"/>
      <c r="U8" s="4"/>
      <c r="V8" s="4"/>
      <c r="W8" s="4"/>
      <c r="X8" s="4"/>
      <c r="Y8" s="4"/>
      <c r="AH8" s="131" t="s">
        <v>13</v>
      </c>
      <c r="AI8" s="46"/>
    </row>
    <row r="9" spans="1:55" ht="39" customHeight="1" x14ac:dyDescent="0.3">
      <c r="A9" s="41"/>
      <c r="B9" s="41"/>
      <c r="C9" s="41"/>
      <c r="D9" s="41"/>
      <c r="E9" s="41"/>
      <c r="F9" s="41"/>
      <c r="G9" s="42"/>
      <c r="I9" s="4"/>
      <c r="J9" s="4"/>
      <c r="K9" s="4"/>
      <c r="L9" s="4"/>
      <c r="M9" s="4"/>
      <c r="N9" s="4"/>
      <c r="O9" s="4"/>
      <c r="P9" s="4"/>
      <c r="Q9" s="50"/>
      <c r="R9" s="12"/>
      <c r="S9" s="4"/>
      <c r="T9" s="37"/>
      <c r="U9" s="4"/>
      <c r="V9" s="4"/>
      <c r="W9" s="4"/>
      <c r="X9" s="5"/>
      <c r="Y9" s="5"/>
      <c r="Z9" s="4"/>
      <c r="AH9" s="54" t="s">
        <v>14</v>
      </c>
      <c r="AI9" s="46"/>
      <c r="AJ9" s="41"/>
      <c r="AK9" s="41"/>
      <c r="AL9" s="41"/>
      <c r="AM9" s="41"/>
      <c r="AN9" s="41"/>
      <c r="AO9" s="41"/>
      <c r="AP9" s="41"/>
      <c r="AQ9" s="41"/>
      <c r="AR9" s="41"/>
      <c r="AS9" s="41"/>
      <c r="AT9" s="41"/>
      <c r="AU9" s="41"/>
      <c r="AV9" s="41"/>
      <c r="AW9" s="41"/>
      <c r="AX9" s="41"/>
      <c r="AY9" s="41"/>
      <c r="AZ9" s="41"/>
      <c r="BA9" s="41"/>
      <c r="BB9" s="41"/>
      <c r="BC9" s="41"/>
    </row>
    <row r="10" spans="1:55" ht="39" customHeight="1" x14ac:dyDescent="0.4">
      <c r="A10" s="4"/>
      <c r="B10" s="300" t="s">
        <v>45</v>
      </c>
      <c r="C10" s="300"/>
      <c r="D10" s="352"/>
      <c r="E10" s="163" t="s">
        <v>124</v>
      </c>
      <c r="F10" s="164"/>
      <c r="G10" s="164"/>
      <c r="H10" s="164"/>
      <c r="I10" s="164"/>
      <c r="J10" s="164"/>
      <c r="K10" s="164"/>
      <c r="L10" s="164"/>
      <c r="M10" s="164"/>
      <c r="N10" s="165"/>
      <c r="O10" s="23" t="s">
        <v>59</v>
      </c>
      <c r="T10" s="166" t="e">
        <f>IF(AI10=1,#REF!," ")</f>
        <v>#REF!</v>
      </c>
      <c r="U10" s="166"/>
      <c r="V10" s="166"/>
      <c r="W10" s="166"/>
      <c r="X10" s="166"/>
      <c r="Y10" s="166"/>
      <c r="Z10" s="166"/>
      <c r="AA10" s="166"/>
      <c r="AB10" s="166"/>
      <c r="AC10" s="166"/>
      <c r="AD10" s="166"/>
      <c r="AE10" s="166"/>
      <c r="AF10" s="166"/>
      <c r="AG10" s="166"/>
      <c r="AH10" s="134" t="s">
        <v>108</v>
      </c>
      <c r="AI10" s="46" t="e">
        <f>COUNTIF(#REF!,"*")</f>
        <v>#REF!</v>
      </c>
      <c r="AJ10" s="4"/>
      <c r="AK10" s="4"/>
      <c r="AL10" s="4"/>
      <c r="AM10" s="4"/>
      <c r="AN10" s="4"/>
      <c r="AO10" s="4"/>
      <c r="AP10" s="4"/>
      <c r="AQ10" s="4"/>
      <c r="AR10" s="4"/>
      <c r="AS10" s="4"/>
      <c r="AT10" s="4"/>
      <c r="AU10" s="4"/>
      <c r="AV10" s="4"/>
      <c r="AW10" s="4"/>
      <c r="AX10" s="4"/>
      <c r="AY10" s="4"/>
      <c r="AZ10" s="4"/>
      <c r="BA10" s="4"/>
      <c r="BB10" s="4"/>
      <c r="BC10" s="4"/>
    </row>
    <row r="11" spans="1:55" ht="12.75" customHeight="1" x14ac:dyDescent="0.3">
      <c r="A11" s="41"/>
      <c r="B11" s="89"/>
      <c r="C11" s="89"/>
      <c r="D11" s="89"/>
      <c r="E11" s="41"/>
      <c r="F11" s="41"/>
      <c r="G11" s="42"/>
      <c r="I11" s="4"/>
      <c r="J11" s="4"/>
      <c r="K11" s="4"/>
      <c r="L11" s="4"/>
      <c r="M11" s="4"/>
      <c r="N11" s="4"/>
      <c r="O11" s="4"/>
      <c r="P11" s="4"/>
      <c r="Q11" s="50"/>
      <c r="R11" s="12"/>
      <c r="S11" s="4"/>
      <c r="T11" s="58"/>
      <c r="U11" s="59"/>
      <c r="V11" s="59"/>
      <c r="W11" s="59"/>
      <c r="X11" s="60"/>
      <c r="Y11" s="60"/>
      <c r="Z11" s="59"/>
      <c r="AA11" s="53"/>
      <c r="AH11" s="310" t="s">
        <v>96</v>
      </c>
      <c r="AI11" s="46"/>
      <c r="AJ11" s="41"/>
      <c r="AK11" s="41"/>
      <c r="AL11" s="41"/>
      <c r="AM11" s="41"/>
      <c r="AN11" s="41"/>
      <c r="AO11" s="41"/>
      <c r="AP11" s="41"/>
      <c r="AQ11" s="41"/>
      <c r="AR11" s="41"/>
      <c r="AS11" s="41"/>
      <c r="AT11" s="41"/>
      <c r="AU11" s="41"/>
      <c r="AV11" s="41"/>
      <c r="AW11" s="41"/>
      <c r="AX11" s="41"/>
      <c r="AY11" s="41"/>
      <c r="AZ11" s="41"/>
      <c r="BA11" s="41"/>
      <c r="BB11" s="41"/>
      <c r="BC11" s="41"/>
    </row>
    <row r="12" spans="1:55" ht="38.25" customHeight="1" x14ac:dyDescent="0.4">
      <c r="A12" s="41"/>
      <c r="B12" s="312" t="s">
        <v>62</v>
      </c>
      <c r="C12" s="167"/>
      <c r="D12" s="167"/>
      <c r="E12" s="168"/>
      <c r="F12" s="169"/>
      <c r="G12" s="169"/>
      <c r="H12" s="169"/>
      <c r="I12" s="169"/>
      <c r="J12" s="170"/>
      <c r="K12" s="171" t="s">
        <v>44</v>
      </c>
      <c r="L12" s="172"/>
      <c r="M12" s="173" t="e">
        <f>#REF!</f>
        <v>#REF!</v>
      </c>
      <c r="N12" s="174"/>
      <c r="O12" s="23" t="s">
        <v>59</v>
      </c>
      <c r="Q12" s="6"/>
      <c r="T12" s="166" t="e">
        <f>IF(AI12=1,#REF!," ")</f>
        <v>#REF!</v>
      </c>
      <c r="U12" s="166"/>
      <c r="V12" s="166"/>
      <c r="W12" s="166"/>
      <c r="X12" s="166"/>
      <c r="Y12" s="166"/>
      <c r="Z12" s="166"/>
      <c r="AA12" s="166"/>
      <c r="AB12" s="166"/>
      <c r="AC12" s="166"/>
      <c r="AD12" s="166"/>
      <c r="AE12" s="166"/>
      <c r="AF12" s="166"/>
      <c r="AG12" s="166"/>
      <c r="AH12" s="310"/>
      <c r="AI12" s="46" t="e">
        <f>COUNTIF(#REF!,"*")</f>
        <v>#REF!</v>
      </c>
      <c r="AJ12" s="41"/>
      <c r="AK12" s="41"/>
      <c r="AL12" s="41"/>
      <c r="AM12" s="41"/>
      <c r="AN12" s="41"/>
      <c r="AO12" s="41"/>
      <c r="AP12" s="41"/>
      <c r="AQ12" s="41"/>
      <c r="AR12" s="41"/>
      <c r="AS12" s="41"/>
      <c r="AT12" s="41"/>
      <c r="AU12" s="41"/>
      <c r="AV12" s="41"/>
      <c r="AW12" s="41"/>
      <c r="AX12" s="41"/>
      <c r="AY12" s="41"/>
      <c r="AZ12" s="41"/>
      <c r="BA12" s="41"/>
      <c r="BB12" s="41"/>
      <c r="BC12" s="41"/>
    </row>
    <row r="13" spans="1:55" ht="12.75" customHeight="1" x14ac:dyDescent="0.3">
      <c r="A13" s="41"/>
      <c r="B13" s="41"/>
      <c r="C13" s="41"/>
      <c r="D13" s="41"/>
      <c r="E13" s="41"/>
      <c r="F13" s="41"/>
      <c r="G13" s="42"/>
      <c r="I13" s="4"/>
      <c r="J13" s="4"/>
      <c r="K13" s="4"/>
      <c r="L13" s="4"/>
      <c r="M13" s="4"/>
      <c r="N13" s="4"/>
      <c r="O13" s="4"/>
      <c r="P13" s="4"/>
      <c r="Q13" s="50"/>
      <c r="R13" s="12"/>
      <c r="S13" s="4"/>
      <c r="T13" s="58"/>
      <c r="U13" s="59"/>
      <c r="V13" s="59"/>
      <c r="W13" s="59"/>
      <c r="X13" s="60"/>
      <c r="Y13" s="60"/>
      <c r="Z13" s="59"/>
      <c r="AA13" s="53"/>
      <c r="AH13" s="310"/>
      <c r="AI13" s="46"/>
      <c r="AJ13" s="41"/>
      <c r="AK13" s="41"/>
      <c r="AL13" s="41"/>
      <c r="AM13" s="41"/>
      <c r="AN13" s="41"/>
      <c r="AO13" s="41"/>
      <c r="AP13" s="41"/>
      <c r="AQ13" s="41"/>
      <c r="AR13" s="41"/>
      <c r="AS13" s="41"/>
      <c r="AT13" s="41"/>
      <c r="AU13" s="41"/>
      <c r="AV13" s="41"/>
      <c r="AW13" s="41"/>
      <c r="AX13" s="41"/>
      <c r="AY13" s="41"/>
      <c r="AZ13" s="41"/>
      <c r="BA13" s="41"/>
      <c r="BB13" s="41"/>
      <c r="BC13" s="41"/>
    </row>
    <row r="14" spans="1:55" ht="36" customHeight="1" x14ac:dyDescent="0.4">
      <c r="A14" s="41"/>
      <c r="B14" s="313" t="s">
        <v>34</v>
      </c>
      <c r="C14" s="313"/>
      <c r="D14" s="314"/>
      <c r="E14" s="181"/>
      <c r="F14" s="182"/>
      <c r="G14" s="182"/>
      <c r="H14" s="182"/>
      <c r="I14" s="182"/>
      <c r="J14" s="182"/>
      <c r="K14" s="182"/>
      <c r="L14" s="182"/>
      <c r="M14" s="182"/>
      <c r="N14" s="183"/>
      <c r="O14" s="23" t="s">
        <v>59</v>
      </c>
      <c r="P14" s="6"/>
      <c r="T14" s="166" t="e">
        <f>IF(AI14=1,#REF!," ")</f>
        <v>#REF!</v>
      </c>
      <c r="U14" s="166"/>
      <c r="V14" s="166"/>
      <c r="W14" s="166"/>
      <c r="X14" s="166"/>
      <c r="Y14" s="166"/>
      <c r="Z14" s="166"/>
      <c r="AA14" s="166"/>
      <c r="AB14" s="166"/>
      <c r="AC14" s="166"/>
      <c r="AD14" s="166"/>
      <c r="AE14" s="166"/>
      <c r="AF14" s="166"/>
      <c r="AG14" s="166"/>
      <c r="AH14" s="310"/>
      <c r="AI14" s="46" t="e">
        <f>COUNTIF(#REF!,"*")</f>
        <v>#REF!</v>
      </c>
      <c r="AJ14" s="41"/>
      <c r="AK14" s="41"/>
      <c r="AL14" s="41"/>
      <c r="AM14" s="41"/>
      <c r="AN14" s="41"/>
      <c r="AO14" s="41"/>
      <c r="AP14" s="41"/>
      <c r="AQ14" s="41"/>
      <c r="AR14" s="41"/>
      <c r="AS14" s="41"/>
      <c r="AT14" s="41"/>
      <c r="AU14" s="41"/>
      <c r="AV14" s="41"/>
      <c r="AW14" s="41"/>
      <c r="AX14" s="41"/>
      <c r="AY14" s="41"/>
      <c r="AZ14" s="41"/>
      <c r="BA14" s="41"/>
      <c r="BB14" s="41"/>
      <c r="BC14" s="41"/>
    </row>
    <row r="15" spans="1:55" ht="12.75" customHeight="1" x14ac:dyDescent="0.3">
      <c r="A15" s="351" t="s">
        <v>43</v>
      </c>
      <c r="B15" s="351"/>
      <c r="C15" s="351"/>
      <c r="D15" s="351"/>
      <c r="E15" s="41"/>
      <c r="F15" s="41"/>
      <c r="G15" s="42"/>
      <c r="I15" s="4"/>
      <c r="J15" s="4"/>
      <c r="K15" s="4"/>
      <c r="L15" s="4"/>
      <c r="M15" s="4"/>
      <c r="N15" s="4"/>
      <c r="O15" s="4"/>
      <c r="P15" s="4"/>
      <c r="Q15" s="50"/>
      <c r="R15" s="12"/>
      <c r="S15" s="4"/>
      <c r="T15" s="58"/>
      <c r="U15" s="59"/>
      <c r="V15" s="59"/>
      <c r="W15" s="59"/>
      <c r="X15" s="60"/>
      <c r="Y15" s="60"/>
      <c r="Z15" s="59"/>
      <c r="AA15" s="53"/>
      <c r="AH15" s="310"/>
      <c r="AI15" s="46"/>
      <c r="AJ15" s="41"/>
      <c r="AK15" s="41"/>
      <c r="AL15" s="41"/>
      <c r="AM15" s="41"/>
      <c r="AN15" s="41"/>
      <c r="AO15" s="41"/>
      <c r="AP15" s="41"/>
      <c r="AQ15" s="41"/>
      <c r="AR15" s="41"/>
      <c r="AS15" s="41"/>
      <c r="AT15" s="41"/>
      <c r="AU15" s="41"/>
      <c r="AV15" s="41"/>
      <c r="AW15" s="41"/>
      <c r="AX15" s="41"/>
      <c r="AY15" s="41"/>
      <c r="AZ15" s="41"/>
      <c r="BA15" s="41"/>
      <c r="BB15" s="41"/>
      <c r="BC15" s="41"/>
    </row>
    <row r="16" spans="1:55" ht="36" customHeight="1" x14ac:dyDescent="0.4">
      <c r="A16" s="351"/>
      <c r="B16" s="351"/>
      <c r="C16" s="351"/>
      <c r="D16" s="351"/>
      <c r="E16" s="181"/>
      <c r="F16" s="182"/>
      <c r="G16" s="182"/>
      <c r="H16" s="182"/>
      <c r="I16" s="182"/>
      <c r="J16" s="182"/>
      <c r="K16" s="182"/>
      <c r="L16" s="182"/>
      <c r="M16" s="182"/>
      <c r="N16" s="183"/>
      <c r="O16" s="23" t="s">
        <v>59</v>
      </c>
      <c r="P16" s="6"/>
      <c r="T16" s="166" t="e">
        <f>IF(AI16=1,#REF!," ")</f>
        <v>#REF!</v>
      </c>
      <c r="U16" s="166"/>
      <c r="V16" s="166"/>
      <c r="W16" s="166"/>
      <c r="X16" s="166"/>
      <c r="Y16" s="166"/>
      <c r="Z16" s="166"/>
      <c r="AA16" s="166"/>
      <c r="AB16" s="166"/>
      <c r="AC16" s="166"/>
      <c r="AD16" s="166"/>
      <c r="AE16" s="166"/>
      <c r="AF16" s="166"/>
      <c r="AG16" s="166"/>
      <c r="AH16" s="310"/>
      <c r="AI16" s="46" t="e">
        <f>COUNTIF(#REF!,"*")</f>
        <v>#REF!</v>
      </c>
      <c r="AJ16" s="41"/>
      <c r="AK16" s="41"/>
      <c r="AL16" s="41"/>
      <c r="AM16" s="41"/>
      <c r="AN16" s="41"/>
      <c r="AO16" s="41"/>
      <c r="AP16" s="41"/>
      <c r="AQ16" s="41"/>
      <c r="AR16" s="41"/>
      <c r="AS16" s="41"/>
      <c r="AT16" s="41"/>
      <c r="AU16" s="41"/>
      <c r="AV16" s="41"/>
      <c r="AW16" s="41"/>
      <c r="AX16" s="41"/>
      <c r="AY16" s="41"/>
      <c r="AZ16" s="41"/>
      <c r="BA16" s="41"/>
      <c r="BB16" s="41"/>
      <c r="BC16" s="41"/>
    </row>
    <row r="17" spans="1:55" ht="12.75" customHeight="1" x14ac:dyDescent="0.3">
      <c r="A17" s="351"/>
      <c r="B17" s="351"/>
      <c r="C17" s="351"/>
      <c r="D17" s="351"/>
      <c r="E17" s="41"/>
      <c r="F17" s="41"/>
      <c r="G17" s="42"/>
      <c r="I17" s="4"/>
      <c r="J17" s="4"/>
      <c r="K17" s="4"/>
      <c r="L17" s="4"/>
      <c r="M17" s="4"/>
      <c r="N17" s="4"/>
      <c r="O17" s="4"/>
      <c r="P17" s="4"/>
      <c r="Q17" s="50"/>
      <c r="R17" s="12"/>
      <c r="S17" s="4"/>
      <c r="T17" s="58"/>
      <c r="U17" s="59"/>
      <c r="V17" s="59"/>
      <c r="W17" s="59"/>
      <c r="X17" s="60"/>
      <c r="Y17" s="60"/>
      <c r="Z17" s="59"/>
      <c r="AA17" s="53"/>
      <c r="AH17" s="122"/>
      <c r="AI17" s="46"/>
      <c r="AJ17" s="41"/>
      <c r="AK17" s="41"/>
      <c r="AL17" s="41"/>
      <c r="AM17" s="41"/>
      <c r="AN17" s="41"/>
      <c r="AO17" s="41"/>
      <c r="AP17" s="41"/>
      <c r="AQ17" s="41"/>
      <c r="AR17" s="41"/>
      <c r="AS17" s="41"/>
      <c r="AT17" s="41"/>
      <c r="AU17" s="41"/>
      <c r="AV17" s="41"/>
      <c r="AW17" s="41"/>
      <c r="AX17" s="41"/>
      <c r="AY17" s="41"/>
      <c r="AZ17" s="41"/>
      <c r="BA17" s="41"/>
      <c r="BB17" s="41"/>
      <c r="BC17" s="41"/>
    </row>
    <row r="18" spans="1:55" ht="35.25" customHeight="1" x14ac:dyDescent="0.4">
      <c r="A18" s="41"/>
      <c r="B18" s="311" t="s">
        <v>7</v>
      </c>
      <c r="C18" s="311"/>
      <c r="D18" s="311"/>
      <c r="E18" s="181"/>
      <c r="F18" s="182"/>
      <c r="G18" s="182"/>
      <c r="H18" s="182"/>
      <c r="I18" s="182"/>
      <c r="J18" s="182"/>
      <c r="K18" s="182"/>
      <c r="L18" s="182"/>
      <c r="M18" s="182"/>
      <c r="N18" s="183"/>
      <c r="O18" s="23" t="s">
        <v>59</v>
      </c>
      <c r="T18" s="166" t="e">
        <f>IF(AI18=1,#REF!," ")</f>
        <v>#REF!</v>
      </c>
      <c r="U18" s="166"/>
      <c r="V18" s="166"/>
      <c r="W18" s="166"/>
      <c r="X18" s="166"/>
      <c r="Y18" s="166"/>
      <c r="Z18" s="166"/>
      <c r="AA18" s="166"/>
      <c r="AB18" s="166"/>
      <c r="AC18" s="166"/>
      <c r="AD18" s="166"/>
      <c r="AE18" s="166"/>
      <c r="AF18" s="166"/>
      <c r="AG18" s="166"/>
      <c r="AH18" s="123"/>
      <c r="AI18" s="46" t="e">
        <f>COUNTIF(#REF!,"*")</f>
        <v>#REF!</v>
      </c>
      <c r="AJ18" s="41"/>
      <c r="AK18" s="41"/>
      <c r="AL18" s="41"/>
      <c r="AM18" s="41"/>
      <c r="AN18" s="41"/>
      <c r="AO18" s="41"/>
      <c r="AP18" s="41"/>
      <c r="AQ18" s="41"/>
      <c r="AR18" s="41"/>
      <c r="AS18" s="41"/>
      <c r="AT18" s="41"/>
      <c r="AU18" s="41"/>
      <c r="AV18" s="41"/>
      <c r="AW18" s="41"/>
      <c r="AX18" s="41"/>
      <c r="AY18" s="41"/>
      <c r="AZ18" s="41"/>
      <c r="BA18" s="41"/>
      <c r="BB18" s="41"/>
      <c r="BC18" s="41"/>
    </row>
    <row r="19" spans="1:55" ht="30.75" customHeight="1" x14ac:dyDescent="0.3">
      <c r="A19" s="41"/>
      <c r="B19" s="41"/>
      <c r="C19" s="41"/>
      <c r="D19" s="41"/>
      <c r="E19" s="41"/>
      <c r="F19" s="41"/>
      <c r="G19" s="42"/>
      <c r="I19" s="4"/>
      <c r="J19" s="4"/>
      <c r="K19" s="4"/>
      <c r="L19" s="4"/>
      <c r="M19" s="4"/>
      <c r="N19" s="4"/>
      <c r="O19" s="4"/>
      <c r="P19" s="4"/>
      <c r="Q19" s="50"/>
      <c r="R19" s="12"/>
      <c r="S19" s="4"/>
      <c r="T19" s="37"/>
      <c r="U19" s="4"/>
      <c r="V19" s="4"/>
      <c r="W19" s="4"/>
      <c r="X19" s="5"/>
      <c r="Y19" s="5"/>
      <c r="Z19" s="4"/>
      <c r="AH19" s="354" t="s">
        <v>15</v>
      </c>
      <c r="AI19" s="46"/>
      <c r="AJ19" s="41"/>
      <c r="AK19" s="41"/>
      <c r="AL19" s="41"/>
      <c r="AM19" s="41"/>
      <c r="AN19" s="41"/>
      <c r="AO19" s="41"/>
      <c r="AP19" s="41"/>
      <c r="AQ19" s="41"/>
      <c r="AR19" s="41"/>
      <c r="AS19" s="41"/>
      <c r="AT19" s="41"/>
      <c r="AU19" s="41"/>
      <c r="AV19" s="41"/>
      <c r="AW19" s="41"/>
      <c r="AX19" s="41"/>
      <c r="AY19" s="41"/>
      <c r="AZ19" s="41"/>
      <c r="BA19" s="41"/>
      <c r="BB19" s="41"/>
      <c r="BC19" s="41"/>
    </row>
    <row r="20" spans="1:55" s="28" customFormat="1" ht="30" customHeight="1" x14ac:dyDescent="0.25">
      <c r="A20" s="40"/>
      <c r="B20" s="65" t="s">
        <v>41</v>
      </c>
      <c r="C20" s="44"/>
      <c r="D20" s="14"/>
      <c r="E20" s="14"/>
      <c r="F20" s="14"/>
      <c r="G20" s="14"/>
      <c r="H20" s="14"/>
      <c r="I20" s="14"/>
      <c r="J20" s="14"/>
      <c r="K20" s="14"/>
      <c r="L20" s="14"/>
      <c r="M20" s="14"/>
      <c r="N20" s="14"/>
      <c r="O20" s="14"/>
      <c r="AH20" s="354"/>
      <c r="AI20" s="46"/>
      <c r="AJ20" s="40"/>
      <c r="AK20" s="40"/>
      <c r="AL20" s="40"/>
      <c r="AM20" s="40"/>
      <c r="AN20" s="40"/>
      <c r="AO20" s="40"/>
      <c r="AP20" s="40"/>
      <c r="AQ20" s="40"/>
      <c r="AR20" s="40"/>
      <c r="AS20" s="40"/>
      <c r="AT20" s="40"/>
      <c r="AU20" s="40"/>
      <c r="AV20" s="40"/>
      <c r="AW20" s="40"/>
      <c r="AX20" s="40"/>
      <c r="AY20" s="40"/>
      <c r="AZ20" s="40"/>
      <c r="BA20" s="40"/>
      <c r="BB20" s="40"/>
      <c r="BC20" s="40"/>
    </row>
    <row r="21" spans="1:55" ht="36" customHeight="1" x14ac:dyDescent="0.3">
      <c r="B21" s="66" t="s">
        <v>8</v>
      </c>
      <c r="C21" s="13"/>
      <c r="E21" s="181"/>
      <c r="F21" s="182"/>
      <c r="G21" s="182"/>
      <c r="H21" s="182"/>
      <c r="I21" s="182"/>
      <c r="J21" s="182"/>
      <c r="K21" s="182"/>
      <c r="L21" s="182"/>
      <c r="M21" s="182"/>
      <c r="N21" s="183"/>
      <c r="O21" s="23" t="s">
        <v>59</v>
      </c>
      <c r="P21" s="6"/>
      <c r="R21" s="12"/>
      <c r="S21" s="4"/>
      <c r="T21" s="37"/>
      <c r="U21" s="4"/>
      <c r="V21" s="4"/>
      <c r="W21" s="4"/>
      <c r="X21" s="5"/>
      <c r="Y21" s="5"/>
      <c r="Z21" s="4"/>
      <c r="AH21" s="308" t="s">
        <v>40</v>
      </c>
      <c r="AI21" s="46"/>
    </row>
    <row r="22" spans="1:55" ht="21" customHeight="1" x14ac:dyDescent="0.3">
      <c r="A22" s="41"/>
      <c r="B22" s="41"/>
      <c r="C22" s="41"/>
      <c r="D22" s="41"/>
      <c r="E22" s="41"/>
      <c r="F22" s="41"/>
      <c r="G22" s="42"/>
      <c r="I22" s="4"/>
      <c r="J22" s="4"/>
      <c r="K22" s="4"/>
      <c r="L22" s="4"/>
      <c r="M22" s="4"/>
      <c r="N22" s="4"/>
      <c r="O22" s="4"/>
      <c r="P22" s="4"/>
      <c r="Q22" s="50"/>
      <c r="R22" s="12"/>
      <c r="S22" s="28"/>
      <c r="U22" s="61"/>
      <c r="V22" s="61"/>
      <c r="W22" s="61"/>
      <c r="X22" s="61"/>
      <c r="Y22" s="61"/>
      <c r="Z22" s="61"/>
      <c r="AA22" s="61"/>
      <c r="AB22" s="61"/>
      <c r="AC22" s="61"/>
      <c r="AD22" s="61"/>
      <c r="AE22" s="61"/>
      <c r="AF22" s="61"/>
      <c r="AG22" s="61"/>
      <c r="AH22" s="308"/>
      <c r="AI22" s="67"/>
      <c r="AJ22" s="41"/>
      <c r="AK22" s="41"/>
      <c r="AL22" s="41"/>
      <c r="AM22" s="41"/>
      <c r="AN22" s="41"/>
      <c r="AO22" s="41"/>
      <c r="AP22" s="41"/>
      <c r="AQ22" s="41"/>
      <c r="AR22" s="41"/>
      <c r="AS22" s="41"/>
      <c r="AT22" s="41"/>
      <c r="AU22" s="41"/>
      <c r="AV22" s="41"/>
      <c r="AW22" s="41"/>
      <c r="AX22" s="41"/>
      <c r="AY22" s="41"/>
      <c r="AZ22" s="41"/>
      <c r="BA22" s="41"/>
      <c r="BB22" s="41"/>
      <c r="BC22" s="41"/>
    </row>
    <row r="23" spans="1:55" ht="29.25" customHeight="1" x14ac:dyDescent="0.35">
      <c r="B23" s="78" t="s">
        <v>9</v>
      </c>
      <c r="C23" s="12"/>
      <c r="D23" s="10"/>
      <c r="E23" s="10"/>
      <c r="F23" s="10"/>
      <c r="G23" s="10"/>
      <c r="H23" s="10"/>
      <c r="I23" s="10"/>
      <c r="J23" s="10"/>
      <c r="K23" s="10"/>
      <c r="L23" s="10"/>
      <c r="M23" s="10"/>
      <c r="N23" s="10"/>
      <c r="O23" s="10"/>
      <c r="S23" s="28"/>
      <c r="T23" s="37"/>
      <c r="U23" s="4"/>
      <c r="V23" s="4"/>
      <c r="W23" s="4"/>
      <c r="X23" s="5"/>
      <c r="Y23" s="5"/>
      <c r="Z23" s="4"/>
      <c r="AH23" s="123" t="s">
        <v>16</v>
      </c>
      <c r="AI23" s="67"/>
    </row>
    <row r="24" spans="1:55" ht="36" customHeight="1" x14ac:dyDescent="0.3">
      <c r="B24" s="66" t="s">
        <v>33</v>
      </c>
      <c r="C24" s="13"/>
      <c r="D24" s="13"/>
      <c r="E24" s="181"/>
      <c r="F24" s="182"/>
      <c r="G24" s="182"/>
      <c r="H24" s="182"/>
      <c r="I24" s="182"/>
      <c r="J24" s="182"/>
      <c r="K24" s="182"/>
      <c r="L24" s="182"/>
      <c r="M24" s="182"/>
      <c r="N24" s="183"/>
      <c r="O24" s="23" t="s">
        <v>59</v>
      </c>
      <c r="P24" s="6"/>
      <c r="S24" s="28"/>
      <c r="T24" s="28"/>
      <c r="U24" s="28"/>
      <c r="V24" s="28"/>
      <c r="W24" s="28"/>
      <c r="X24" s="28"/>
      <c r="Y24" s="28"/>
      <c r="Z24" s="28"/>
      <c r="AA24" s="28"/>
      <c r="AB24" s="28"/>
      <c r="AC24" s="28"/>
      <c r="AD24" s="28"/>
      <c r="AE24" s="28"/>
      <c r="AF24" s="28"/>
      <c r="AG24" s="28"/>
      <c r="AH24" s="309" t="s">
        <v>17</v>
      </c>
      <c r="AI24" s="67"/>
    </row>
    <row r="25" spans="1:55" ht="12.75" customHeight="1" x14ac:dyDescent="0.3">
      <c r="A25" s="41"/>
      <c r="B25" s="41"/>
      <c r="C25" s="41"/>
      <c r="D25" s="41"/>
      <c r="E25" s="41"/>
      <c r="F25" s="41"/>
      <c r="G25" s="42"/>
      <c r="I25" s="4"/>
      <c r="J25" s="4"/>
      <c r="K25" s="4"/>
      <c r="L25" s="4"/>
      <c r="M25" s="4"/>
      <c r="N25" s="4"/>
      <c r="O25" s="4"/>
      <c r="P25" s="4"/>
      <c r="Q25" s="50"/>
      <c r="R25" s="12"/>
      <c r="S25" s="28"/>
      <c r="U25" s="61"/>
      <c r="V25" s="61"/>
      <c r="W25" s="61"/>
      <c r="X25" s="61"/>
      <c r="Y25" s="61"/>
      <c r="Z25" s="61"/>
      <c r="AA25" s="61"/>
      <c r="AB25" s="61"/>
      <c r="AC25" s="61"/>
      <c r="AD25" s="61"/>
      <c r="AE25" s="61"/>
      <c r="AF25" s="61"/>
      <c r="AG25" s="61"/>
      <c r="AH25" s="309"/>
      <c r="AI25" s="67"/>
      <c r="AJ25" s="41"/>
      <c r="AK25" s="41"/>
      <c r="AL25" s="41"/>
      <c r="AM25" s="41"/>
      <c r="AN25" s="41"/>
      <c r="AO25" s="41"/>
      <c r="AP25" s="41"/>
      <c r="AQ25" s="41"/>
      <c r="AR25" s="41"/>
      <c r="AS25" s="41"/>
      <c r="AT25" s="41"/>
      <c r="AU25" s="41"/>
      <c r="AV25" s="41"/>
      <c r="AW25" s="41"/>
      <c r="AX25" s="41"/>
      <c r="AY25" s="41"/>
      <c r="AZ25" s="41"/>
      <c r="BA25" s="41"/>
      <c r="BB25" s="41"/>
      <c r="BC25" s="41"/>
    </row>
    <row r="26" spans="1:55" ht="36" customHeight="1" x14ac:dyDescent="0.3">
      <c r="B26" s="342" t="s">
        <v>42</v>
      </c>
      <c r="C26" s="342"/>
      <c r="D26" s="342"/>
      <c r="E26" s="181"/>
      <c r="F26" s="182"/>
      <c r="G26" s="182"/>
      <c r="H26" s="182"/>
      <c r="I26" s="182"/>
      <c r="J26" s="182"/>
      <c r="K26" s="182"/>
      <c r="L26" s="182"/>
      <c r="M26" s="182"/>
      <c r="N26" s="183"/>
      <c r="O26" s="23" t="s">
        <v>59</v>
      </c>
      <c r="P26" s="6"/>
      <c r="T26" s="37"/>
      <c r="U26" s="4"/>
      <c r="V26" s="4"/>
      <c r="W26" s="4"/>
      <c r="X26" s="5"/>
      <c r="Y26" s="5"/>
      <c r="Z26" s="4"/>
      <c r="AH26" s="349" t="s">
        <v>39</v>
      </c>
      <c r="AI26" s="46"/>
    </row>
    <row r="27" spans="1:55" ht="12.75" customHeight="1" x14ac:dyDescent="0.3">
      <c r="A27" s="41"/>
      <c r="B27" s="342"/>
      <c r="C27" s="342"/>
      <c r="D27" s="342"/>
      <c r="E27" s="41"/>
      <c r="F27" s="41"/>
      <c r="G27" s="42"/>
      <c r="I27" s="4"/>
      <c r="J27" s="4"/>
      <c r="K27" s="4"/>
      <c r="L27" s="4"/>
      <c r="M27" s="4"/>
      <c r="N27" s="4"/>
      <c r="O27" s="4"/>
      <c r="P27" s="4"/>
      <c r="Q27" s="50"/>
      <c r="R27" s="12"/>
      <c r="S27" s="4"/>
      <c r="T27" s="56"/>
      <c r="U27" s="56"/>
      <c r="V27" s="56"/>
      <c r="W27" s="56"/>
      <c r="X27" s="56"/>
      <c r="Y27" s="56"/>
      <c r="Z27" s="56"/>
      <c r="AA27" s="56"/>
      <c r="AB27" s="56"/>
      <c r="AC27" s="56"/>
      <c r="AD27" s="56"/>
      <c r="AE27" s="56"/>
      <c r="AF27" s="56"/>
      <c r="AG27" s="56"/>
      <c r="AH27" s="349"/>
      <c r="AI27" s="46"/>
      <c r="AJ27" s="41"/>
      <c r="AK27" s="41"/>
      <c r="AL27" s="41"/>
      <c r="AM27" s="41"/>
      <c r="AN27" s="41"/>
      <c r="AO27" s="41"/>
      <c r="AP27" s="41"/>
      <c r="AQ27" s="41"/>
      <c r="AR27" s="41"/>
      <c r="AS27" s="41"/>
      <c r="AT27" s="41"/>
      <c r="AU27" s="41"/>
      <c r="AV27" s="41"/>
      <c r="AW27" s="41"/>
      <c r="AX27" s="41"/>
      <c r="AY27" s="41"/>
      <c r="AZ27" s="41"/>
      <c r="BA27" s="41"/>
      <c r="BB27" s="41"/>
      <c r="BC27" s="41"/>
    </row>
    <row r="28" spans="1:55" ht="36" customHeight="1" x14ac:dyDescent="0.3">
      <c r="B28" s="66" t="s">
        <v>10</v>
      </c>
      <c r="C28" s="13"/>
      <c r="D28" s="13"/>
      <c r="E28" s="184"/>
      <c r="F28" s="185"/>
      <c r="G28" s="186"/>
      <c r="H28" s="343" t="s">
        <v>32</v>
      </c>
      <c r="I28" s="344"/>
      <c r="J28" s="184"/>
      <c r="K28" s="185"/>
      <c r="L28" s="185"/>
      <c r="M28" s="185"/>
      <c r="N28" s="186"/>
      <c r="O28" s="23" t="s">
        <v>59</v>
      </c>
      <c r="T28" s="187" t="s">
        <v>91</v>
      </c>
      <c r="U28" s="188"/>
      <c r="V28" s="188"/>
      <c r="W28" s="188"/>
      <c r="X28" s="188"/>
      <c r="Y28" s="188"/>
      <c r="Z28" s="188"/>
      <c r="AA28" s="188"/>
      <c r="AB28" s="188"/>
      <c r="AC28" s="188"/>
      <c r="AD28" s="188"/>
      <c r="AE28" s="188"/>
      <c r="AF28" s="188"/>
      <c r="AG28" s="341"/>
      <c r="AH28" s="349"/>
      <c r="AI28" s="46"/>
    </row>
    <row r="29" spans="1:55" ht="12.75" customHeight="1" x14ac:dyDescent="0.3">
      <c r="A29" s="41"/>
      <c r="B29" s="41"/>
      <c r="C29" s="41"/>
      <c r="D29" s="41"/>
      <c r="E29" s="41"/>
      <c r="F29" s="41"/>
      <c r="G29" s="42"/>
      <c r="I29" s="4"/>
      <c r="J29" s="4"/>
      <c r="K29" s="4"/>
      <c r="L29" s="4"/>
      <c r="M29" s="4"/>
      <c r="N29" s="4"/>
      <c r="O29" s="4"/>
      <c r="P29" s="4"/>
      <c r="Q29" s="50"/>
      <c r="R29" s="12"/>
      <c r="S29" s="4"/>
      <c r="T29" s="37"/>
      <c r="U29" s="4"/>
      <c r="V29" s="4"/>
      <c r="W29" s="4"/>
      <c r="X29" s="5"/>
      <c r="Y29" s="5"/>
      <c r="Z29" s="4"/>
      <c r="AH29" s="349"/>
      <c r="AI29" s="46"/>
      <c r="AJ29" s="41"/>
      <c r="AK29" s="41"/>
      <c r="AL29" s="41"/>
      <c r="AM29" s="41"/>
      <c r="AN29" s="41"/>
      <c r="AO29" s="41"/>
      <c r="AP29" s="41"/>
      <c r="AQ29" s="41"/>
      <c r="AR29" s="41"/>
      <c r="AS29" s="41"/>
      <c r="AT29" s="41"/>
      <c r="AU29" s="41"/>
      <c r="AV29" s="41"/>
      <c r="AW29" s="41"/>
      <c r="AX29" s="41"/>
      <c r="AY29" s="41"/>
      <c r="AZ29" s="41"/>
      <c r="BA29" s="41"/>
      <c r="BB29" s="41"/>
      <c r="BC29" s="41"/>
    </row>
    <row r="30" spans="1:55" ht="36" customHeight="1" x14ac:dyDescent="0.2">
      <c r="B30" s="66" t="s">
        <v>49</v>
      </c>
      <c r="C30" s="41"/>
      <c r="D30" s="62"/>
      <c r="E30" s="181"/>
      <c r="F30" s="182"/>
      <c r="G30" s="182"/>
      <c r="H30" s="182"/>
      <c r="I30" s="182"/>
      <c r="J30" s="182"/>
      <c r="K30" s="182"/>
      <c r="L30" s="182"/>
      <c r="M30" s="182"/>
      <c r="N30" s="183"/>
      <c r="O30" s="23" t="s">
        <v>59</v>
      </c>
      <c r="P30" s="6"/>
      <c r="T30" s="189" t="e">
        <f>#REF!</f>
        <v>#REF!</v>
      </c>
      <c r="U30" s="190"/>
      <c r="V30" s="190"/>
      <c r="W30" s="190"/>
      <c r="X30" s="190"/>
      <c r="Y30" s="190"/>
      <c r="Z30" s="190"/>
      <c r="AA30" s="190"/>
      <c r="AB30" s="193" t="e">
        <f>#REF!</f>
        <v>#REF!</v>
      </c>
      <c r="AC30" s="194"/>
      <c r="AD30" s="194"/>
      <c r="AE30" s="194"/>
      <c r="AF30" s="194"/>
      <c r="AG30" s="194"/>
      <c r="AH30" s="350" t="s">
        <v>38</v>
      </c>
      <c r="AI30" s="46"/>
    </row>
    <row r="31" spans="1:55" ht="12.75" customHeight="1" x14ac:dyDescent="0.35">
      <c r="A31" s="41"/>
      <c r="B31" s="41"/>
      <c r="C31" s="41"/>
      <c r="D31" s="41"/>
      <c r="E31" s="41"/>
      <c r="F31" s="41"/>
      <c r="G31" s="42"/>
      <c r="I31" s="4"/>
      <c r="J31" s="4"/>
      <c r="K31" s="4"/>
      <c r="L31" s="4"/>
      <c r="M31" s="4"/>
      <c r="N31" s="4"/>
      <c r="O31" s="4"/>
      <c r="P31" s="4"/>
      <c r="Q31" s="50"/>
      <c r="R31" s="12"/>
      <c r="S31" s="4"/>
      <c r="T31" s="121"/>
      <c r="U31" s="24"/>
      <c r="V31" s="24"/>
      <c r="W31" s="24"/>
      <c r="X31" s="24"/>
      <c r="Y31" s="24"/>
      <c r="Z31" s="24"/>
      <c r="AA31" s="24"/>
      <c r="AB31" s="191" t="s">
        <v>92</v>
      </c>
      <c r="AC31" s="191"/>
      <c r="AD31" s="191"/>
      <c r="AE31" s="191"/>
      <c r="AF31" s="191"/>
      <c r="AG31" s="191"/>
      <c r="AH31" s="350"/>
      <c r="AI31" s="46"/>
      <c r="AJ31" s="41"/>
      <c r="AK31" s="41"/>
      <c r="AL31" s="41"/>
      <c r="AM31" s="41"/>
      <c r="AN31" s="41"/>
      <c r="AO31" s="41"/>
      <c r="AP31" s="41"/>
      <c r="AQ31" s="41"/>
      <c r="AR31" s="41"/>
      <c r="AS31" s="41"/>
      <c r="AT31" s="41"/>
      <c r="AU31" s="41"/>
      <c r="AV31" s="41"/>
      <c r="AW31" s="41"/>
      <c r="AX31" s="41"/>
      <c r="AY31" s="41"/>
      <c r="AZ31" s="41"/>
      <c r="BA31" s="41"/>
      <c r="BB31" s="41"/>
      <c r="BC31" s="41"/>
    </row>
    <row r="32" spans="1:55" ht="36" customHeight="1" x14ac:dyDescent="0.2">
      <c r="B32" s="345" t="s">
        <v>61</v>
      </c>
      <c r="C32" s="345"/>
      <c r="D32" s="345"/>
      <c r="E32" s="184"/>
      <c r="F32" s="185"/>
      <c r="G32" s="185"/>
      <c r="H32" s="185"/>
      <c r="I32" s="185"/>
      <c r="J32" s="185"/>
      <c r="K32" s="185"/>
      <c r="L32" s="185"/>
      <c r="M32" s="185"/>
      <c r="N32" s="186"/>
      <c r="O32" s="23" t="s">
        <v>59</v>
      </c>
      <c r="T32" s="192" t="e">
        <f>IF(AI32=1,"Telefono di emergenza"," ")</f>
        <v>#REF!</v>
      </c>
      <c r="U32" s="192"/>
      <c r="V32" s="192"/>
      <c r="W32" s="192"/>
      <c r="X32" s="192"/>
      <c r="Y32" s="192"/>
      <c r="Z32" s="192"/>
      <c r="AA32" s="192"/>
      <c r="AB32" s="191"/>
      <c r="AC32" s="191"/>
      <c r="AD32" s="191"/>
      <c r="AE32" s="191"/>
      <c r="AF32" s="191"/>
      <c r="AG32" s="191"/>
      <c r="AH32" s="350"/>
      <c r="AI32" s="46" t="e">
        <f>COUNTIF(#REF!,"*")</f>
        <v>#REF!</v>
      </c>
    </row>
    <row r="33" spans="1:55" ht="33" customHeight="1" x14ac:dyDescent="0.2">
      <c r="B33" s="346" t="s">
        <v>60</v>
      </c>
      <c r="C33" s="347"/>
      <c r="D33" s="347"/>
      <c r="E33" s="347"/>
      <c r="F33" s="347"/>
      <c r="G33" s="347"/>
      <c r="H33" s="347"/>
      <c r="I33" s="347"/>
      <c r="J33" s="347"/>
      <c r="K33" s="347"/>
      <c r="L33" s="347"/>
      <c r="M33" s="347"/>
      <c r="N33" s="347"/>
      <c r="O33" s="63"/>
      <c r="P33" s="63"/>
      <c r="Q33" s="79"/>
      <c r="R33" s="28"/>
      <c r="T33" s="201" t="e">
        <f>IF(AI32=1,#REF!," ")</f>
        <v>#REF!</v>
      </c>
      <c r="U33" s="201"/>
      <c r="V33" s="201"/>
      <c r="W33" s="201"/>
      <c r="X33" s="201"/>
      <c r="Y33" s="201"/>
      <c r="Z33" s="201"/>
      <c r="AA33" s="201"/>
      <c r="AH33" s="348" t="s">
        <v>160</v>
      </c>
    </row>
    <row r="34" spans="1:55" ht="24" customHeight="1" x14ac:dyDescent="0.3">
      <c r="A34" s="41"/>
      <c r="B34" s="41"/>
      <c r="C34" s="41"/>
      <c r="D34" s="41"/>
      <c r="E34" s="41"/>
      <c r="F34" s="41"/>
      <c r="G34" s="42"/>
      <c r="I34" s="4"/>
      <c r="J34" s="4"/>
      <c r="K34" s="4"/>
      <c r="L34" s="4"/>
      <c r="M34" s="4"/>
      <c r="N34" s="4"/>
      <c r="O34" s="4"/>
      <c r="P34" s="4"/>
      <c r="Q34" s="50"/>
      <c r="R34" s="12"/>
      <c r="S34" s="4"/>
      <c r="T34" s="37"/>
      <c r="U34" s="4"/>
      <c r="V34" s="4"/>
      <c r="W34" s="4"/>
      <c r="X34" s="5"/>
      <c r="Y34" s="5"/>
      <c r="Z34" s="4"/>
      <c r="AH34" s="348"/>
      <c r="AJ34" s="41"/>
      <c r="AK34" s="41"/>
      <c r="AL34" s="41"/>
      <c r="AM34" s="41"/>
      <c r="AN34" s="41"/>
      <c r="AO34" s="41"/>
      <c r="AP34" s="41"/>
      <c r="AQ34" s="41"/>
      <c r="AR34" s="41"/>
      <c r="AS34" s="41"/>
      <c r="AT34" s="41"/>
      <c r="AU34" s="41"/>
      <c r="AV34" s="41"/>
      <c r="AW34" s="41"/>
      <c r="AX34" s="41"/>
      <c r="AY34" s="41"/>
      <c r="AZ34" s="41"/>
      <c r="BA34" s="41"/>
      <c r="BB34" s="41"/>
      <c r="BC34" s="41"/>
    </row>
    <row r="35" spans="1:55" ht="252.75" customHeight="1" x14ac:dyDescent="0.2">
      <c r="B35" s="357" t="s">
        <v>173</v>
      </c>
      <c r="C35" s="358"/>
      <c r="D35" s="358"/>
      <c r="E35" s="358"/>
      <c r="F35" s="358"/>
      <c r="G35" s="358"/>
      <c r="H35" s="358"/>
      <c r="I35" s="358"/>
      <c r="J35" s="358"/>
      <c r="K35" s="358"/>
      <c r="L35" s="358"/>
      <c r="M35" s="358"/>
      <c r="N35" s="358"/>
      <c r="O35" s="358"/>
      <c r="P35" s="359"/>
      <c r="Q35" s="359"/>
      <c r="R35" s="359"/>
      <c r="S35" s="359"/>
      <c r="T35" s="359"/>
      <c r="U35" s="359"/>
      <c r="V35" s="359"/>
      <c r="W35" s="359"/>
      <c r="X35" s="359"/>
      <c r="Y35" s="359"/>
      <c r="Z35" s="359"/>
      <c r="AA35" s="359"/>
      <c r="AB35" s="359"/>
      <c r="AC35" s="359"/>
      <c r="AD35" s="359"/>
      <c r="AE35" s="359"/>
      <c r="AF35" s="359"/>
      <c r="AG35" s="359"/>
      <c r="AH35" s="122"/>
    </row>
    <row r="36" spans="1:55" s="19" customFormat="1" ht="30" customHeight="1" x14ac:dyDescent="0.25">
      <c r="A36" s="18"/>
      <c r="B36" s="195" t="s">
        <v>52</v>
      </c>
      <c r="C36" s="196"/>
      <c r="D36" s="196"/>
      <c r="E36" s="196"/>
      <c r="F36" s="196"/>
      <c r="G36" s="196"/>
      <c r="H36" s="196"/>
      <c r="I36" s="196"/>
      <c r="J36" s="196"/>
      <c r="K36" s="196"/>
      <c r="L36" s="196"/>
      <c r="M36" s="196"/>
      <c r="N36" s="196"/>
      <c r="O36" s="196"/>
      <c r="P36" s="200"/>
      <c r="Q36" s="200"/>
      <c r="R36" s="200"/>
      <c r="S36" s="200"/>
      <c r="T36" s="200"/>
      <c r="U36" s="200"/>
      <c r="V36" s="200"/>
      <c r="W36" s="200"/>
      <c r="X36" s="200"/>
      <c r="Y36" s="200"/>
      <c r="Z36" s="200"/>
      <c r="AA36" s="200"/>
      <c r="AB36" s="200"/>
      <c r="AC36" s="200"/>
      <c r="AD36" s="200"/>
      <c r="AE36" s="200"/>
      <c r="AF36" s="200"/>
      <c r="AG36" s="200"/>
      <c r="AH36" s="124"/>
      <c r="AI36" s="18"/>
      <c r="AJ36" s="18"/>
      <c r="AK36" s="18"/>
      <c r="AL36" s="18"/>
      <c r="AM36" s="18"/>
      <c r="AN36" s="18"/>
      <c r="AO36" s="18"/>
      <c r="AP36" s="18"/>
      <c r="AQ36" s="18"/>
      <c r="AR36" s="18"/>
      <c r="AS36" s="18"/>
      <c r="AT36" s="18"/>
      <c r="AU36" s="18"/>
      <c r="AV36" s="18"/>
      <c r="AW36" s="18"/>
      <c r="AX36" s="18"/>
      <c r="AY36" s="18"/>
      <c r="AZ36" s="18"/>
      <c r="BA36" s="18"/>
      <c r="BB36" s="18"/>
      <c r="BC36" s="18"/>
    </row>
    <row r="37" spans="1:55" s="19" customFormat="1" ht="30" customHeight="1" x14ac:dyDescent="0.25">
      <c r="A37" s="18"/>
      <c r="B37" s="195" t="s">
        <v>53</v>
      </c>
      <c r="C37" s="196"/>
      <c r="D37" s="196"/>
      <c r="E37" s="196"/>
      <c r="F37" s="196"/>
      <c r="G37" s="196"/>
      <c r="H37" s="196"/>
      <c r="I37" s="196"/>
      <c r="J37" s="196"/>
      <c r="K37" s="196"/>
      <c r="L37" s="196"/>
      <c r="M37" s="196"/>
      <c r="N37" s="196"/>
      <c r="O37" s="196"/>
      <c r="P37" s="200"/>
      <c r="Q37" s="200"/>
      <c r="R37" s="200"/>
      <c r="S37" s="200"/>
      <c r="T37" s="200"/>
      <c r="U37" s="200"/>
      <c r="V37" s="200"/>
      <c r="W37" s="200"/>
      <c r="X37" s="200"/>
      <c r="Y37" s="200"/>
      <c r="Z37" s="200"/>
      <c r="AA37" s="200"/>
      <c r="AB37" s="200"/>
      <c r="AC37" s="200"/>
      <c r="AD37" s="200"/>
      <c r="AE37" s="200"/>
      <c r="AF37" s="200"/>
      <c r="AG37" s="200"/>
      <c r="AH37" s="124"/>
      <c r="AI37" s="18"/>
      <c r="AJ37" s="18"/>
      <c r="AK37" s="18"/>
      <c r="AL37" s="18"/>
      <c r="AM37" s="18"/>
      <c r="AN37" s="18"/>
      <c r="AO37" s="18"/>
      <c r="AP37" s="18"/>
      <c r="AQ37" s="18"/>
      <c r="AR37" s="18"/>
      <c r="AS37" s="18"/>
      <c r="AT37" s="18"/>
      <c r="AU37" s="18"/>
      <c r="AV37" s="18"/>
      <c r="AW37" s="18"/>
      <c r="AX37" s="18"/>
      <c r="AY37" s="18"/>
      <c r="AZ37" s="18"/>
      <c r="BA37" s="18"/>
      <c r="BB37" s="18"/>
      <c r="BC37" s="18"/>
    </row>
    <row r="38" spans="1:55" s="19" customFormat="1" ht="30" customHeight="1" x14ac:dyDescent="0.25">
      <c r="A38" s="18"/>
      <c r="B38" s="195" t="s">
        <v>54</v>
      </c>
      <c r="C38" s="196"/>
      <c r="D38" s="196"/>
      <c r="E38" s="196"/>
      <c r="F38" s="196"/>
      <c r="G38" s="196"/>
      <c r="H38" s="196"/>
      <c r="I38" s="196"/>
      <c r="J38" s="196"/>
      <c r="K38" s="196"/>
      <c r="L38" s="196"/>
      <c r="M38" s="196"/>
      <c r="N38" s="196"/>
      <c r="O38" s="196"/>
      <c r="P38" s="200"/>
      <c r="Q38" s="200"/>
      <c r="R38" s="200"/>
      <c r="S38" s="200"/>
      <c r="T38" s="200"/>
      <c r="U38" s="200"/>
      <c r="V38" s="200"/>
      <c r="W38" s="200"/>
      <c r="X38" s="200"/>
      <c r="Y38" s="200"/>
      <c r="Z38" s="200"/>
      <c r="AA38" s="200"/>
      <c r="AB38" s="200"/>
      <c r="AC38" s="200"/>
      <c r="AD38" s="200"/>
      <c r="AE38" s="200"/>
      <c r="AF38" s="200"/>
      <c r="AG38" s="200"/>
      <c r="AH38" s="124"/>
      <c r="AI38" s="18"/>
      <c r="AJ38" s="18"/>
      <c r="AK38" s="18"/>
      <c r="AL38" s="18"/>
      <c r="AM38" s="18"/>
      <c r="AN38" s="18"/>
      <c r="AO38" s="18"/>
      <c r="AP38" s="18"/>
      <c r="AQ38" s="18"/>
      <c r="AR38" s="18"/>
      <c r="AS38" s="18"/>
      <c r="AT38" s="18"/>
      <c r="AU38" s="18"/>
      <c r="AV38" s="18"/>
      <c r="AW38" s="18"/>
      <c r="AX38" s="18"/>
      <c r="AY38" s="18"/>
      <c r="AZ38" s="18"/>
      <c r="BA38" s="18"/>
      <c r="BB38" s="18"/>
      <c r="BC38" s="18"/>
    </row>
    <row r="39" spans="1:55" s="19" customFormat="1" ht="48" customHeight="1" x14ac:dyDescent="0.25">
      <c r="A39" s="18"/>
      <c r="B39" s="195" t="s">
        <v>172</v>
      </c>
      <c r="C39" s="195"/>
      <c r="D39" s="195"/>
      <c r="E39" s="195"/>
      <c r="F39" s="195"/>
      <c r="G39" s="195"/>
      <c r="H39" s="195"/>
      <c r="I39" s="195"/>
      <c r="J39" s="195"/>
      <c r="K39" s="195"/>
      <c r="L39" s="195"/>
      <c r="M39" s="195"/>
      <c r="N39" s="195"/>
      <c r="O39" s="195"/>
      <c r="P39" s="356"/>
      <c r="Q39" s="356"/>
      <c r="R39" s="356"/>
      <c r="S39" s="356"/>
      <c r="T39" s="356"/>
      <c r="U39" s="356"/>
      <c r="V39" s="356"/>
      <c r="W39" s="356"/>
      <c r="X39" s="356"/>
      <c r="Y39" s="356"/>
      <c r="Z39" s="356"/>
      <c r="AA39" s="356"/>
      <c r="AB39" s="356"/>
      <c r="AC39" s="356"/>
      <c r="AD39" s="356"/>
      <c r="AE39" s="356"/>
      <c r="AF39" s="356"/>
      <c r="AG39" s="356"/>
      <c r="AH39" s="124"/>
      <c r="AI39" s="18"/>
      <c r="AJ39" s="18"/>
      <c r="AK39" s="18"/>
      <c r="AL39" s="18"/>
      <c r="AM39" s="18"/>
      <c r="AN39" s="18"/>
      <c r="AO39" s="18"/>
      <c r="AP39" s="18"/>
      <c r="AQ39" s="18"/>
      <c r="AR39" s="18"/>
      <c r="AS39" s="18"/>
      <c r="AT39" s="18"/>
      <c r="AU39" s="18"/>
      <c r="AV39" s="18"/>
      <c r="AW39" s="18"/>
      <c r="AX39" s="18"/>
      <c r="AY39" s="18"/>
      <c r="AZ39" s="18"/>
      <c r="BA39" s="18"/>
      <c r="BB39" s="18"/>
      <c r="BC39" s="18"/>
    </row>
    <row r="40" spans="1:55" s="19" customFormat="1" ht="40.5" customHeight="1" x14ac:dyDescent="0.25">
      <c r="A40" s="18"/>
      <c r="B40" s="195" t="s">
        <v>161</v>
      </c>
      <c r="C40" s="195"/>
      <c r="D40" s="195"/>
      <c r="E40" s="195"/>
      <c r="F40" s="195"/>
      <c r="G40" s="195"/>
      <c r="H40" s="195"/>
      <c r="I40" s="195"/>
      <c r="J40" s="195"/>
      <c r="K40" s="195"/>
      <c r="L40" s="195"/>
      <c r="M40" s="195"/>
      <c r="N40" s="195"/>
      <c r="O40" s="195"/>
      <c r="P40" s="356"/>
      <c r="Q40" s="356"/>
      <c r="R40" s="356"/>
      <c r="S40" s="356"/>
      <c r="T40" s="356"/>
      <c r="U40" s="356"/>
      <c r="V40" s="356"/>
      <c r="W40" s="356"/>
      <c r="X40" s="356"/>
      <c r="Y40" s="356"/>
      <c r="Z40" s="356"/>
      <c r="AA40" s="356"/>
      <c r="AB40" s="356"/>
      <c r="AC40" s="356"/>
      <c r="AD40" s="356"/>
      <c r="AE40" s="356"/>
      <c r="AF40" s="356"/>
      <c r="AG40" s="356"/>
      <c r="AH40" s="124"/>
      <c r="AI40" s="18"/>
      <c r="AJ40" s="18"/>
      <c r="AK40" s="18"/>
      <c r="AL40" s="18"/>
      <c r="AM40" s="18"/>
      <c r="AN40" s="18"/>
      <c r="AO40" s="18"/>
      <c r="AP40" s="18"/>
      <c r="AQ40" s="18"/>
      <c r="AR40" s="18"/>
      <c r="AS40" s="18"/>
      <c r="AT40" s="18"/>
      <c r="AU40" s="18"/>
      <c r="AV40" s="18"/>
      <c r="AW40" s="18"/>
      <c r="AX40" s="18"/>
      <c r="AY40" s="18"/>
      <c r="AZ40" s="18"/>
      <c r="BA40" s="18"/>
      <c r="BB40" s="18"/>
      <c r="BC40" s="18"/>
    </row>
    <row r="41" spans="1:55" s="21" customFormat="1" ht="9" customHeight="1" x14ac:dyDescent="0.25">
      <c r="A41" s="20"/>
      <c r="B41" s="157"/>
      <c r="C41" s="157"/>
      <c r="D41" s="157"/>
      <c r="E41" s="157"/>
      <c r="F41" s="157"/>
      <c r="G41" s="157"/>
      <c r="H41" s="157"/>
      <c r="I41" s="157"/>
      <c r="J41" s="157"/>
      <c r="K41" s="157"/>
      <c r="L41" s="157"/>
      <c r="M41" s="157"/>
      <c r="N41" s="157"/>
      <c r="O41" s="157"/>
      <c r="AH41" s="125"/>
      <c r="AI41" s="20"/>
      <c r="AJ41" s="20"/>
      <c r="AK41" s="20"/>
      <c r="AL41" s="20"/>
      <c r="AM41" s="20"/>
      <c r="AN41" s="20"/>
      <c r="AO41" s="20"/>
      <c r="AP41" s="20"/>
      <c r="AQ41" s="20"/>
      <c r="AR41" s="20"/>
      <c r="AS41" s="20"/>
      <c r="AT41" s="20"/>
      <c r="AU41" s="20"/>
      <c r="AV41" s="20"/>
      <c r="AW41" s="20"/>
      <c r="AX41" s="20"/>
      <c r="AY41" s="20"/>
      <c r="AZ41" s="20"/>
      <c r="BA41" s="20"/>
      <c r="BB41" s="20"/>
      <c r="BC41" s="20"/>
    </row>
    <row r="42" spans="1:55" s="21" customFormat="1" ht="30" customHeight="1" x14ac:dyDescent="0.25">
      <c r="A42" s="20"/>
      <c r="B42" s="360" t="s">
        <v>162</v>
      </c>
      <c r="C42" s="360"/>
      <c r="D42" s="360"/>
      <c r="E42" s="360"/>
      <c r="F42" s="360"/>
      <c r="G42" s="360"/>
      <c r="H42" s="360"/>
      <c r="I42" s="360"/>
      <c r="J42" s="360"/>
      <c r="K42" s="360"/>
      <c r="L42" s="360"/>
      <c r="M42" s="360"/>
      <c r="N42" s="360"/>
      <c r="O42" s="360"/>
      <c r="P42" s="361"/>
      <c r="Q42" s="361"/>
      <c r="R42" s="361"/>
      <c r="S42" s="361"/>
      <c r="T42" s="361"/>
      <c r="U42" s="361"/>
      <c r="V42" s="361"/>
      <c r="W42" s="361"/>
      <c r="X42" s="361"/>
      <c r="Y42" s="361"/>
      <c r="Z42" s="361"/>
      <c r="AA42" s="361"/>
      <c r="AB42" s="361"/>
      <c r="AC42" s="361"/>
      <c r="AD42" s="361"/>
      <c r="AE42" s="361"/>
      <c r="AF42" s="361"/>
      <c r="AG42" s="361"/>
      <c r="AH42" s="125"/>
      <c r="AI42" s="20"/>
      <c r="AJ42" s="20"/>
      <c r="AK42" s="20"/>
      <c r="AL42" s="20"/>
      <c r="AM42" s="20"/>
      <c r="AN42" s="20"/>
      <c r="AO42" s="20"/>
      <c r="AP42" s="20"/>
      <c r="AQ42" s="20"/>
      <c r="AR42" s="20"/>
      <c r="AS42" s="20"/>
      <c r="AT42" s="20"/>
      <c r="AU42" s="20"/>
      <c r="AV42" s="20"/>
      <c r="AW42" s="20"/>
      <c r="AX42" s="20"/>
      <c r="AY42" s="20"/>
      <c r="AZ42" s="20"/>
      <c r="BA42" s="20"/>
      <c r="BB42" s="20"/>
      <c r="BC42" s="20"/>
    </row>
    <row r="43" spans="1:55" s="4" customFormat="1" ht="30" customHeight="1" x14ac:dyDescent="0.3">
      <c r="A43" s="22"/>
      <c r="B43" s="197" t="s">
        <v>163</v>
      </c>
      <c r="C43" s="197"/>
      <c r="D43" s="197"/>
      <c r="E43" s="197"/>
      <c r="F43" s="197"/>
      <c r="G43" s="197"/>
      <c r="H43" s="197"/>
      <c r="I43" s="197"/>
      <c r="J43" s="197"/>
      <c r="K43" s="197"/>
      <c r="L43" s="197"/>
      <c r="M43" s="197"/>
      <c r="N43" s="197"/>
      <c r="O43" s="197"/>
      <c r="P43" s="353"/>
      <c r="Q43" s="353"/>
      <c r="R43" s="353"/>
      <c r="S43" s="353"/>
      <c r="T43" s="353"/>
      <c r="U43" s="353"/>
      <c r="V43" s="353"/>
      <c r="W43" s="353"/>
      <c r="X43" s="353"/>
      <c r="Y43" s="353"/>
      <c r="Z43" s="353"/>
      <c r="AA43" s="353"/>
      <c r="AB43" s="353"/>
      <c r="AC43" s="353"/>
      <c r="AD43" s="353"/>
      <c r="AE43" s="353"/>
      <c r="AF43" s="353"/>
      <c r="AG43" s="353"/>
      <c r="AH43" s="126"/>
      <c r="AI43" s="22"/>
      <c r="AJ43" s="22"/>
      <c r="AK43" s="22"/>
      <c r="AL43" s="22"/>
      <c r="AM43" s="22"/>
      <c r="AN43" s="22"/>
      <c r="AO43" s="22"/>
      <c r="AP43" s="22"/>
      <c r="AQ43" s="22"/>
      <c r="AR43" s="22"/>
      <c r="AS43" s="22"/>
      <c r="AT43" s="22"/>
      <c r="AU43" s="22"/>
      <c r="AV43" s="22"/>
      <c r="AW43" s="22"/>
      <c r="AX43" s="22"/>
      <c r="AY43" s="22"/>
      <c r="AZ43" s="22"/>
      <c r="BA43" s="22"/>
      <c r="BB43" s="22"/>
      <c r="BC43" s="22"/>
    </row>
    <row r="44" spans="1:55" s="4" customFormat="1" ht="43.5" customHeight="1" x14ac:dyDescent="0.3">
      <c r="A44" s="22"/>
      <c r="B44" s="319" t="s">
        <v>55</v>
      </c>
      <c r="C44" s="319"/>
      <c r="D44" s="319"/>
      <c r="E44" s="319"/>
      <c r="F44" s="319"/>
      <c r="G44" s="319"/>
      <c r="H44" s="319"/>
      <c r="I44" s="319"/>
      <c r="J44" s="319"/>
      <c r="K44" s="319"/>
      <c r="L44" s="319"/>
      <c r="M44" s="319"/>
      <c r="N44" s="319"/>
      <c r="O44" s="319"/>
      <c r="P44" s="355"/>
      <c r="Q44" s="355"/>
      <c r="R44" s="355"/>
      <c r="S44" s="355"/>
      <c r="T44" s="355"/>
      <c r="U44" s="355"/>
      <c r="V44" s="355"/>
      <c r="W44" s="355"/>
      <c r="X44" s="355"/>
      <c r="Y44" s="355"/>
      <c r="Z44" s="355"/>
      <c r="AA44" s="355"/>
      <c r="AB44" s="355"/>
      <c r="AC44" s="355"/>
      <c r="AD44" s="355"/>
      <c r="AE44" s="355"/>
      <c r="AF44" s="355"/>
      <c r="AG44" s="355"/>
      <c r="AH44" s="126"/>
      <c r="AI44" s="22"/>
      <c r="AJ44" s="22"/>
      <c r="AK44" s="22"/>
      <c r="AL44" s="22"/>
      <c r="AM44" s="22"/>
      <c r="AN44" s="22"/>
      <c r="AO44" s="22"/>
      <c r="AP44" s="22"/>
      <c r="AQ44" s="22"/>
      <c r="AR44" s="22"/>
      <c r="AS44" s="22"/>
      <c r="AT44" s="22"/>
      <c r="AU44" s="22"/>
      <c r="AV44" s="22"/>
      <c r="AW44" s="22"/>
      <c r="AX44" s="22"/>
      <c r="AY44" s="22"/>
      <c r="AZ44" s="22"/>
      <c r="BA44" s="22"/>
      <c r="BB44" s="22"/>
      <c r="BC44" s="22"/>
    </row>
    <row r="45" spans="1:55" s="4" customFormat="1" ht="15" customHeight="1" x14ac:dyDescent="0.3">
      <c r="A45" s="22"/>
      <c r="B45" s="158"/>
      <c r="C45" s="159"/>
      <c r="D45" s="159"/>
      <c r="E45" s="159"/>
      <c r="F45" s="159"/>
      <c r="G45" s="159"/>
      <c r="H45" s="159"/>
      <c r="I45" s="159"/>
      <c r="J45" s="159"/>
      <c r="K45" s="159"/>
      <c r="L45" s="159"/>
      <c r="M45" s="159"/>
      <c r="N45" s="159"/>
      <c r="O45" s="159"/>
      <c r="AH45" s="126"/>
      <c r="AI45" s="22"/>
      <c r="AJ45" s="22"/>
      <c r="AK45" s="22"/>
      <c r="AL45" s="22"/>
      <c r="AM45" s="22"/>
      <c r="AN45" s="22"/>
      <c r="AO45" s="22"/>
      <c r="AP45" s="22"/>
      <c r="AQ45" s="22"/>
      <c r="AR45" s="22"/>
      <c r="AS45" s="22"/>
      <c r="AT45" s="22"/>
      <c r="AU45" s="22"/>
      <c r="AV45" s="22"/>
      <c r="AW45" s="22"/>
      <c r="AX45" s="22"/>
      <c r="AY45" s="22"/>
      <c r="AZ45" s="22"/>
      <c r="BA45" s="22"/>
      <c r="BB45" s="22"/>
      <c r="BC45" s="22"/>
    </row>
    <row r="46" spans="1:55" s="4" customFormat="1" ht="27" customHeight="1" x14ac:dyDescent="0.3">
      <c r="A46" s="22"/>
      <c r="B46" s="198" t="s">
        <v>164</v>
      </c>
      <c r="C46" s="198"/>
      <c r="D46" s="198"/>
      <c r="E46" s="198"/>
      <c r="F46" s="198"/>
      <c r="G46" s="198"/>
      <c r="H46" s="198"/>
      <c r="I46" s="198"/>
      <c r="J46" s="198"/>
      <c r="K46" s="198"/>
      <c r="L46" s="198"/>
      <c r="M46" s="198"/>
      <c r="N46" s="198"/>
      <c r="O46" s="198"/>
      <c r="P46" s="374"/>
      <c r="Q46" s="374"/>
      <c r="R46" s="374"/>
      <c r="S46" s="374"/>
      <c r="T46" s="374"/>
      <c r="U46" s="374"/>
      <c r="V46" s="374"/>
      <c r="W46" s="374"/>
      <c r="X46" s="374"/>
      <c r="Y46" s="374"/>
      <c r="Z46" s="374"/>
      <c r="AA46" s="374"/>
      <c r="AB46" s="374"/>
      <c r="AC46" s="374"/>
      <c r="AD46" s="374"/>
      <c r="AE46" s="374"/>
      <c r="AF46" s="374"/>
      <c r="AG46" s="374"/>
      <c r="AH46" s="126"/>
      <c r="AI46" s="22"/>
      <c r="AJ46" s="22"/>
      <c r="AK46" s="22"/>
      <c r="AL46" s="22"/>
      <c r="AM46" s="22"/>
      <c r="AN46" s="22"/>
      <c r="AO46" s="22"/>
      <c r="AP46" s="22"/>
      <c r="AQ46" s="22"/>
      <c r="AR46" s="22"/>
      <c r="AS46" s="22"/>
      <c r="AT46" s="22"/>
      <c r="AU46" s="22"/>
      <c r="AV46" s="22"/>
      <c r="AW46" s="22"/>
      <c r="AX46" s="22"/>
      <c r="AY46" s="22"/>
      <c r="AZ46" s="22"/>
      <c r="BA46" s="22"/>
      <c r="BB46" s="22"/>
      <c r="BC46" s="22"/>
    </row>
    <row r="47" spans="1:55" s="4" customFormat="1" ht="21" customHeight="1" x14ac:dyDescent="0.3">
      <c r="A47" s="22"/>
      <c r="B47" s="157"/>
      <c r="C47" s="159"/>
      <c r="D47" s="159"/>
      <c r="E47" s="159"/>
      <c r="F47" s="159"/>
      <c r="G47" s="159"/>
      <c r="H47" s="159"/>
      <c r="I47" s="159"/>
      <c r="J47" s="159"/>
      <c r="K47" s="159"/>
      <c r="L47" s="159"/>
      <c r="M47" s="159"/>
      <c r="N47" s="159"/>
      <c r="O47" s="159"/>
      <c r="AH47" s="127"/>
      <c r="AI47" s="22"/>
      <c r="AJ47" s="22"/>
      <c r="AK47" s="22"/>
      <c r="AL47" s="22"/>
      <c r="AM47" s="22"/>
      <c r="AN47" s="22"/>
      <c r="AO47" s="22"/>
      <c r="AP47" s="22"/>
      <c r="AQ47" s="22"/>
      <c r="AR47" s="22"/>
      <c r="AS47" s="22"/>
      <c r="AT47" s="22"/>
      <c r="AU47" s="22"/>
      <c r="AV47" s="22"/>
      <c r="AW47" s="22"/>
      <c r="AX47" s="22"/>
      <c r="AY47" s="22"/>
      <c r="AZ47" s="22"/>
      <c r="BA47" s="22"/>
      <c r="BB47" s="22"/>
      <c r="BC47" s="22"/>
    </row>
    <row r="48" spans="1:55" s="4" customFormat="1" ht="7.5" customHeight="1" x14ac:dyDescent="0.3">
      <c r="A48" s="22"/>
      <c r="B48" s="362" t="s">
        <v>165</v>
      </c>
      <c r="C48" s="362"/>
      <c r="D48" s="362"/>
      <c r="E48" s="362"/>
      <c r="F48" s="362"/>
      <c r="G48" s="362"/>
      <c r="H48" s="362"/>
      <c r="I48" s="362"/>
      <c r="J48" s="362"/>
      <c r="K48" s="362"/>
      <c r="L48" s="362"/>
      <c r="M48" s="362"/>
      <c r="N48" s="362"/>
      <c r="O48" s="362"/>
      <c r="Q48" s="363" t="s">
        <v>11</v>
      </c>
      <c r="R48" s="363"/>
      <c r="S48" s="363"/>
      <c r="T48" s="363"/>
      <c r="U48" s="363"/>
      <c r="V48" s="363"/>
      <c r="W48" s="363"/>
      <c r="X48" s="363"/>
      <c r="Y48" s="363"/>
      <c r="Z48" s="363"/>
      <c r="AA48" s="363"/>
      <c r="AB48" s="363"/>
      <c r="AC48" s="363"/>
      <c r="AD48" s="363"/>
      <c r="AE48" s="363"/>
      <c r="AF48" s="363"/>
      <c r="AG48" s="363"/>
      <c r="AH48" s="127"/>
      <c r="AI48" s="22"/>
      <c r="AJ48" s="22"/>
      <c r="AK48" s="22"/>
      <c r="AL48" s="22"/>
      <c r="AM48" s="22"/>
      <c r="AN48" s="22"/>
      <c r="AO48" s="22"/>
      <c r="AP48" s="22"/>
      <c r="AQ48" s="22"/>
      <c r="AR48" s="22"/>
      <c r="AS48" s="22"/>
      <c r="AT48" s="22"/>
      <c r="AU48" s="22"/>
      <c r="AV48" s="22"/>
      <c r="AW48" s="22"/>
      <c r="AX48" s="22"/>
      <c r="AY48" s="22"/>
      <c r="AZ48" s="22"/>
      <c r="BA48" s="22"/>
      <c r="BB48" s="22"/>
      <c r="BC48" s="22"/>
    </row>
    <row r="49" spans="1:55" s="4" customFormat="1" ht="24" customHeight="1" x14ac:dyDescent="0.3">
      <c r="A49" s="22"/>
      <c r="B49" s="362"/>
      <c r="C49" s="362"/>
      <c r="D49" s="362"/>
      <c r="E49" s="362"/>
      <c r="F49" s="362"/>
      <c r="G49" s="362"/>
      <c r="H49" s="362"/>
      <c r="I49" s="362"/>
      <c r="J49" s="362"/>
      <c r="K49" s="362"/>
      <c r="L49" s="362"/>
      <c r="M49" s="362"/>
      <c r="N49" s="362"/>
      <c r="O49" s="362"/>
      <c r="Q49" s="363"/>
      <c r="R49" s="363"/>
      <c r="S49" s="363"/>
      <c r="T49" s="363"/>
      <c r="U49" s="363"/>
      <c r="V49" s="363"/>
      <c r="W49" s="363"/>
      <c r="X49" s="363"/>
      <c r="Y49" s="363"/>
      <c r="Z49" s="363"/>
      <c r="AA49" s="363"/>
      <c r="AB49" s="363"/>
      <c r="AC49" s="363"/>
      <c r="AD49" s="363"/>
      <c r="AE49" s="363"/>
      <c r="AF49" s="363"/>
      <c r="AG49" s="363"/>
      <c r="AH49" s="127"/>
      <c r="AI49" s="22"/>
      <c r="AJ49" s="22"/>
      <c r="AK49" s="22"/>
      <c r="AL49" s="22"/>
      <c r="AM49" s="22"/>
      <c r="AN49" s="22"/>
      <c r="AO49" s="22"/>
      <c r="AP49" s="22"/>
      <c r="AQ49" s="22"/>
      <c r="AR49" s="22"/>
      <c r="AS49" s="22"/>
      <c r="AT49" s="22"/>
      <c r="AU49" s="22"/>
      <c r="AV49" s="22"/>
      <c r="AW49" s="22"/>
      <c r="AX49" s="22"/>
      <c r="AY49" s="22"/>
      <c r="AZ49" s="22"/>
      <c r="BA49" s="22"/>
      <c r="BB49" s="22"/>
      <c r="BC49" s="22"/>
    </row>
    <row r="50" spans="1:55" s="4" customFormat="1" ht="41.25" customHeight="1" x14ac:dyDescent="0.3">
      <c r="A50" s="22"/>
      <c r="B50" s="362"/>
      <c r="C50" s="362"/>
      <c r="D50" s="362"/>
      <c r="E50" s="362"/>
      <c r="F50" s="362"/>
      <c r="G50" s="362"/>
      <c r="H50" s="362"/>
      <c r="I50" s="362"/>
      <c r="J50" s="362"/>
      <c r="K50" s="362"/>
      <c r="L50" s="362"/>
      <c r="M50" s="362"/>
      <c r="N50" s="362"/>
      <c r="O50" s="362"/>
      <c r="Q50" s="363"/>
      <c r="R50" s="363"/>
      <c r="S50" s="363"/>
      <c r="T50" s="363"/>
      <c r="U50" s="363"/>
      <c r="V50" s="363"/>
      <c r="W50" s="363"/>
      <c r="X50" s="363"/>
      <c r="Y50" s="363"/>
      <c r="Z50" s="363"/>
      <c r="AA50" s="363"/>
      <c r="AB50" s="363"/>
      <c r="AC50" s="363"/>
      <c r="AD50" s="363"/>
      <c r="AE50" s="363"/>
      <c r="AF50" s="363"/>
      <c r="AG50" s="363"/>
      <c r="AH50" s="320" t="s">
        <v>63</v>
      </c>
      <c r="AI50" s="22"/>
      <c r="AJ50" s="22"/>
      <c r="AK50" s="22"/>
      <c r="AL50" s="22"/>
      <c r="AM50" s="22"/>
      <c r="AN50" s="22"/>
      <c r="AO50" s="22"/>
      <c r="AP50" s="22"/>
      <c r="AQ50" s="22"/>
      <c r="AR50" s="22"/>
      <c r="AS50" s="22"/>
      <c r="AT50" s="22"/>
      <c r="AU50" s="22"/>
      <c r="AV50" s="22"/>
      <c r="AW50" s="22"/>
      <c r="AX50" s="22"/>
      <c r="AY50" s="22"/>
      <c r="AZ50" s="22"/>
      <c r="BA50" s="22"/>
      <c r="BB50" s="22"/>
      <c r="BC50" s="22"/>
    </row>
    <row r="51" spans="1:55" s="4" customFormat="1" ht="15" customHeight="1" thickBot="1" x14ac:dyDescent="0.35">
      <c r="A51" s="22"/>
      <c r="B51" s="9"/>
      <c r="C51" s="9"/>
      <c r="D51" s="9"/>
      <c r="E51" s="9"/>
      <c r="F51" s="9"/>
      <c r="G51" s="9"/>
      <c r="H51" s="9"/>
      <c r="I51" s="9"/>
      <c r="J51" s="9"/>
      <c r="K51" s="8"/>
      <c r="Q51" s="52"/>
      <c r="R51" s="52"/>
      <c r="AH51" s="320"/>
      <c r="AI51" s="22"/>
      <c r="AJ51" s="22"/>
      <c r="AK51" s="22"/>
      <c r="AL51" s="22"/>
      <c r="AM51" s="22"/>
      <c r="AN51" s="22"/>
      <c r="AO51" s="22"/>
      <c r="AP51" s="22"/>
      <c r="AQ51" s="22"/>
      <c r="AR51" s="22"/>
      <c r="AS51" s="22"/>
      <c r="AT51" s="22"/>
      <c r="AU51" s="22"/>
      <c r="AV51" s="22"/>
      <c r="AW51" s="22"/>
      <c r="AX51" s="22"/>
      <c r="AY51" s="22"/>
      <c r="AZ51" s="22"/>
      <c r="BA51" s="22"/>
      <c r="BB51" s="22"/>
      <c r="BC51" s="22"/>
    </row>
    <row r="52" spans="1:55" s="4" customFormat="1" ht="24" customHeight="1" x14ac:dyDescent="0.3">
      <c r="A52" s="22"/>
      <c r="B52" s="370" t="s">
        <v>36</v>
      </c>
      <c r="C52" s="371"/>
      <c r="D52" s="207" t="str">
        <f>S118</f>
        <v>X</v>
      </c>
      <c r="E52" s="208"/>
      <c r="F52" s="209"/>
      <c r="G52" s="216" t="str">
        <f>IF(AM114&gt;0,"Errore nella tabella"," ")</f>
        <v>Errore nella tabella</v>
      </c>
      <c r="H52" s="217"/>
      <c r="I52" s="217"/>
      <c r="J52" s="217"/>
      <c r="K52" s="217"/>
      <c r="L52" s="217"/>
      <c r="M52" s="217"/>
      <c r="N52" s="217"/>
      <c r="O52" s="217"/>
      <c r="P52" s="22"/>
      <c r="Q52" s="132"/>
      <c r="R52" s="133" t="s">
        <v>56</v>
      </c>
      <c r="T52" s="25"/>
      <c r="U52" s="25"/>
      <c r="V52" s="49" t="s">
        <v>93</v>
      </c>
      <c r="W52" s="218"/>
      <c r="X52" s="219"/>
      <c r="Y52" s="219"/>
      <c r="Z52" s="219"/>
      <c r="AA52" s="219"/>
      <c r="AB52" s="219"/>
      <c r="AC52" s="219"/>
      <c r="AD52" s="219"/>
      <c r="AE52" s="219"/>
      <c r="AF52" s="219"/>
      <c r="AG52" s="220"/>
      <c r="AH52" s="320"/>
      <c r="AI52" s="22"/>
      <c r="AJ52" s="22"/>
      <c r="AK52" s="22"/>
      <c r="AL52" s="22"/>
      <c r="AM52" s="22"/>
      <c r="AN52" s="22"/>
      <c r="AO52" s="22"/>
      <c r="AP52" s="22"/>
      <c r="AQ52" s="22"/>
      <c r="AR52" s="22"/>
      <c r="AS52" s="22"/>
      <c r="AT52" s="22"/>
      <c r="AU52" s="22"/>
      <c r="AV52" s="22"/>
      <c r="AW52" s="22"/>
      <c r="AX52" s="22"/>
      <c r="AY52" s="22"/>
      <c r="AZ52" s="22"/>
      <c r="BA52" s="22"/>
      <c r="BB52" s="22"/>
      <c r="BC52" s="22"/>
    </row>
    <row r="53" spans="1:55" s="4" customFormat="1" ht="30" customHeight="1" x14ac:dyDescent="0.3">
      <c r="A53" s="22"/>
      <c r="B53" s="370"/>
      <c r="C53" s="371"/>
      <c r="D53" s="210"/>
      <c r="E53" s="211"/>
      <c r="F53" s="212"/>
      <c r="G53" s="216"/>
      <c r="H53" s="217"/>
      <c r="I53" s="217"/>
      <c r="J53" s="217"/>
      <c r="K53" s="217"/>
      <c r="L53" s="217"/>
      <c r="M53" s="217"/>
      <c r="N53" s="217"/>
      <c r="O53" s="217"/>
      <c r="P53" s="366" t="s">
        <v>94</v>
      </c>
      <c r="Q53" s="366"/>
      <c r="R53" s="366"/>
      <c r="S53" s="366"/>
      <c r="T53" s="301" t="s">
        <v>95</v>
      </c>
      <c r="U53" s="364"/>
      <c r="V53" s="365"/>
      <c r="W53" s="221"/>
      <c r="X53" s="222"/>
      <c r="Y53" s="222"/>
      <c r="Z53" s="222"/>
      <c r="AA53" s="222"/>
      <c r="AB53" s="222"/>
      <c r="AC53" s="222"/>
      <c r="AD53" s="222"/>
      <c r="AE53" s="222"/>
      <c r="AF53" s="222"/>
      <c r="AG53" s="223"/>
      <c r="AH53" s="320"/>
      <c r="AI53" s="22"/>
      <c r="AJ53" s="22"/>
      <c r="AK53" s="22"/>
      <c r="AL53" s="22"/>
      <c r="AM53" s="22"/>
      <c r="AN53" s="22"/>
      <c r="AO53" s="22"/>
      <c r="AP53" s="22"/>
      <c r="AQ53" s="22"/>
      <c r="AR53" s="22"/>
      <c r="AS53" s="22"/>
      <c r="AT53" s="22"/>
      <c r="AU53" s="22"/>
      <c r="AV53" s="22"/>
      <c r="AW53" s="22"/>
      <c r="AX53" s="22"/>
      <c r="AY53" s="22"/>
      <c r="AZ53" s="22"/>
      <c r="BA53" s="22"/>
      <c r="BB53" s="22"/>
      <c r="BC53" s="22"/>
    </row>
    <row r="54" spans="1:55" ht="24" customHeight="1" x14ac:dyDescent="0.2">
      <c r="B54" s="370"/>
      <c r="C54" s="371"/>
      <c r="D54" s="210"/>
      <c r="E54" s="211"/>
      <c r="F54" s="212"/>
      <c r="G54" s="216"/>
      <c r="H54" s="217"/>
      <c r="I54" s="217"/>
      <c r="J54" s="217"/>
      <c r="K54" s="217"/>
      <c r="L54" s="217"/>
      <c r="M54" s="217"/>
      <c r="N54" s="217"/>
      <c r="O54" s="217"/>
      <c r="Q54" s="372" t="s">
        <v>12</v>
      </c>
      <c r="R54" s="227"/>
      <c r="S54" s="227"/>
      <c r="T54" s="227"/>
      <c r="U54" s="227"/>
      <c r="V54" s="11"/>
      <c r="W54" s="221"/>
      <c r="X54" s="222"/>
      <c r="Y54" s="222"/>
      <c r="Z54" s="222"/>
      <c r="AA54" s="222"/>
      <c r="AB54" s="222"/>
      <c r="AC54" s="222"/>
      <c r="AD54" s="222"/>
      <c r="AE54" s="222"/>
      <c r="AF54" s="222"/>
      <c r="AG54" s="223"/>
      <c r="AH54" s="320"/>
    </row>
    <row r="55" spans="1:55" ht="3.75" customHeight="1" thickBot="1" x14ac:dyDescent="0.25">
      <c r="B55" s="370"/>
      <c r="C55" s="371"/>
      <c r="D55" s="213"/>
      <c r="E55" s="214"/>
      <c r="F55" s="215"/>
      <c r="G55" s="216"/>
      <c r="H55" s="217"/>
      <c r="I55" s="217"/>
      <c r="J55" s="217"/>
      <c r="K55" s="217"/>
      <c r="L55" s="217"/>
      <c r="M55" s="217"/>
      <c r="N55" s="217"/>
      <c r="O55" s="217"/>
      <c r="W55" s="221"/>
      <c r="X55" s="222"/>
      <c r="Y55" s="222"/>
      <c r="Z55" s="222"/>
      <c r="AA55" s="222"/>
      <c r="AB55" s="222"/>
      <c r="AC55" s="222"/>
      <c r="AD55" s="222"/>
      <c r="AE55" s="222"/>
      <c r="AF55" s="222"/>
      <c r="AG55" s="223"/>
      <c r="AH55" s="320"/>
    </row>
    <row r="56" spans="1:55" ht="30" customHeight="1" x14ac:dyDescent="0.2">
      <c r="H56" s="367"/>
      <c r="I56" s="367"/>
      <c r="J56" s="367"/>
      <c r="K56" s="367"/>
      <c r="Q56" s="228"/>
      <c r="R56" s="229"/>
      <c r="S56" s="229"/>
      <c r="T56" s="229"/>
      <c r="U56" s="230"/>
      <c r="W56" s="221"/>
      <c r="X56" s="222"/>
      <c r="Y56" s="222"/>
      <c r="Z56" s="222"/>
      <c r="AA56" s="222"/>
      <c r="AB56" s="222"/>
      <c r="AC56" s="222"/>
      <c r="AD56" s="222"/>
      <c r="AE56" s="222"/>
      <c r="AF56" s="222"/>
      <c r="AG56" s="223"/>
      <c r="AH56" s="320"/>
    </row>
    <row r="57" spans="1:55" ht="24" customHeight="1" x14ac:dyDescent="0.3">
      <c r="B57" s="227"/>
      <c r="C57" s="227"/>
      <c r="D57" s="227"/>
      <c r="E57" s="227"/>
      <c r="F57" s="227"/>
      <c r="G57" s="227"/>
      <c r="H57" s="323"/>
      <c r="I57" s="160"/>
      <c r="J57" s="161"/>
      <c r="K57" s="4"/>
      <c r="W57" s="221"/>
      <c r="X57" s="222"/>
      <c r="Y57" s="222"/>
      <c r="Z57" s="222"/>
      <c r="AA57" s="222"/>
      <c r="AB57" s="222"/>
      <c r="AC57" s="222"/>
      <c r="AD57" s="222"/>
      <c r="AE57" s="222"/>
      <c r="AF57" s="222"/>
      <c r="AG57" s="223"/>
      <c r="AH57" s="321" t="s">
        <v>103</v>
      </c>
    </row>
    <row r="58" spans="1:55" ht="40.5" customHeight="1" thickBot="1" x14ac:dyDescent="0.35">
      <c r="A58" s="26"/>
      <c r="B58" s="7"/>
      <c r="C58" s="4"/>
      <c r="D58" s="4"/>
      <c r="E58" s="4"/>
      <c r="F58" s="4"/>
      <c r="G58" s="4"/>
      <c r="H58" s="4"/>
      <c r="M58" s="79"/>
      <c r="Q58" s="52"/>
      <c r="R58" s="52"/>
      <c r="S58" s="52"/>
      <c r="T58" s="52"/>
      <c r="U58" s="52"/>
      <c r="V58" s="52"/>
      <c r="W58" s="224"/>
      <c r="X58" s="225"/>
      <c r="Y58" s="225"/>
      <c r="Z58" s="225"/>
      <c r="AA58" s="225"/>
      <c r="AB58" s="225"/>
      <c r="AC58" s="225"/>
      <c r="AD58" s="225"/>
      <c r="AE58" s="225"/>
      <c r="AF58" s="225"/>
      <c r="AG58" s="226"/>
      <c r="AH58" s="321"/>
      <c r="AL58" s="26"/>
      <c r="AM58" s="26"/>
      <c r="AN58" s="26"/>
      <c r="AO58" s="26"/>
      <c r="AP58" s="26"/>
      <c r="AQ58" s="26"/>
      <c r="AR58" s="26"/>
      <c r="AS58" s="26"/>
      <c r="AT58" s="26"/>
      <c r="AU58" s="26"/>
      <c r="AV58" s="26"/>
      <c r="AW58" s="26"/>
      <c r="AX58" s="26"/>
      <c r="AY58" s="26"/>
      <c r="AZ58" s="26"/>
      <c r="BA58" s="26"/>
      <c r="BB58" s="26"/>
      <c r="BC58" s="26"/>
    </row>
    <row r="59" spans="1:55" ht="9" customHeight="1" x14ac:dyDescent="0.2">
      <c r="AH59" s="321"/>
    </row>
    <row r="60" spans="1:55" ht="4.5" customHeight="1" x14ac:dyDescent="0.2">
      <c r="AH60" s="321"/>
    </row>
    <row r="61" spans="1:55" s="19" customFormat="1" ht="51" customHeight="1" x14ac:dyDescent="0.25">
      <c r="A61" s="18"/>
      <c r="B61" s="373" t="s">
        <v>171</v>
      </c>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21"/>
      <c r="AI61" s="18"/>
      <c r="AJ61" s="18"/>
      <c r="AK61" s="18"/>
      <c r="AL61" s="18"/>
      <c r="AM61" s="18"/>
      <c r="AN61" s="18"/>
      <c r="AO61" s="18"/>
      <c r="AP61" s="18"/>
      <c r="AQ61" s="18"/>
      <c r="AR61" s="18"/>
      <c r="AS61" s="18"/>
      <c r="AT61" s="18"/>
      <c r="AU61" s="18"/>
      <c r="AV61" s="18"/>
      <c r="AW61" s="18"/>
      <c r="AX61" s="18"/>
      <c r="AY61" s="18"/>
      <c r="AZ61" s="18"/>
      <c r="BA61" s="18"/>
      <c r="BB61" s="18"/>
      <c r="BC61" s="18"/>
    </row>
    <row r="62" spans="1:55" ht="24" customHeight="1" x14ac:dyDescent="0.2">
      <c r="B62" s="322" t="s">
        <v>35</v>
      </c>
      <c r="C62" s="322"/>
      <c r="D62" s="322"/>
      <c r="E62" s="322"/>
      <c r="F62" s="322"/>
      <c r="G62" s="322"/>
      <c r="H62" s="322"/>
      <c r="I62" s="322"/>
      <c r="J62" s="322"/>
      <c r="K62" s="322"/>
      <c r="L62" s="322"/>
      <c r="AH62" s="321"/>
    </row>
    <row r="63" spans="1:55" ht="33" customHeight="1" x14ac:dyDescent="0.2">
      <c r="B63" s="231" t="str">
        <f>IF(E24="","",E24)</f>
        <v/>
      </c>
      <c r="C63" s="232"/>
      <c r="D63" s="232"/>
      <c r="E63" s="232"/>
      <c r="F63" s="232"/>
      <c r="G63" s="232"/>
      <c r="H63" s="232"/>
      <c r="I63" s="232"/>
      <c r="J63" s="232"/>
      <c r="K63" s="232"/>
      <c r="L63" s="233"/>
      <c r="M63" s="368" t="s">
        <v>99</v>
      </c>
      <c r="N63" s="369"/>
      <c r="O63" s="369"/>
      <c r="P63" s="369"/>
      <c r="Q63" s="369"/>
      <c r="R63" s="369"/>
      <c r="S63" s="369"/>
      <c r="T63" s="369"/>
      <c r="U63" s="369"/>
      <c r="V63" s="369"/>
      <c r="W63" s="369"/>
      <c r="X63" s="369"/>
      <c r="Y63" s="369"/>
      <c r="Z63" s="369"/>
      <c r="AA63" s="369"/>
      <c r="AB63" s="369"/>
      <c r="AC63" s="369"/>
      <c r="AD63" s="369"/>
      <c r="AE63" s="369"/>
      <c r="AF63" s="369"/>
      <c r="AG63" s="369"/>
      <c r="AH63" s="321"/>
    </row>
    <row r="64" spans="1:55" ht="15" customHeight="1" x14ac:dyDescent="0.2">
      <c r="AH64" s="321"/>
    </row>
    <row r="65" spans="1:144" ht="71.25" customHeight="1" x14ac:dyDescent="0.2">
      <c r="B65" s="302" t="s">
        <v>27</v>
      </c>
      <c r="C65" s="303"/>
      <c r="D65" s="303"/>
      <c r="E65" s="303"/>
      <c r="F65" s="303"/>
      <c r="G65" s="303"/>
      <c r="H65" s="303"/>
      <c r="I65" s="303"/>
      <c r="J65" s="303"/>
      <c r="K65" s="303"/>
      <c r="L65" s="304"/>
      <c r="M65" s="265" t="s">
        <v>18</v>
      </c>
      <c r="N65" s="246" t="s">
        <v>19</v>
      </c>
      <c r="O65" s="246" t="s">
        <v>20</v>
      </c>
      <c r="P65" s="246" t="s">
        <v>19</v>
      </c>
      <c r="Q65" s="246" t="s">
        <v>23</v>
      </c>
      <c r="R65" s="234" t="s">
        <v>21</v>
      </c>
      <c r="S65" s="234" t="s">
        <v>24</v>
      </c>
      <c r="T65" s="234" t="s">
        <v>22</v>
      </c>
      <c r="U65" s="234" t="s">
        <v>25</v>
      </c>
      <c r="V65" s="234" t="s">
        <v>21</v>
      </c>
      <c r="W65" s="249" t="s">
        <v>26</v>
      </c>
      <c r="X65" s="338" t="s">
        <v>57</v>
      </c>
      <c r="Y65" s="338"/>
      <c r="Z65" s="338"/>
      <c r="AA65" s="338"/>
      <c r="AB65" s="338"/>
      <c r="AC65" s="338"/>
      <c r="AD65" s="338"/>
      <c r="AE65" s="338"/>
      <c r="AF65" s="338"/>
      <c r="AG65" s="338"/>
      <c r="AH65" s="321"/>
    </row>
    <row r="66" spans="1:144" ht="29.25" customHeight="1" x14ac:dyDescent="0.2">
      <c r="B66" s="305"/>
      <c r="C66" s="306"/>
      <c r="D66" s="306"/>
      <c r="E66" s="306"/>
      <c r="F66" s="306"/>
      <c r="G66" s="306"/>
      <c r="H66" s="306"/>
      <c r="I66" s="306"/>
      <c r="J66" s="306"/>
      <c r="K66" s="306"/>
      <c r="L66" s="307"/>
      <c r="M66" s="266"/>
      <c r="N66" s="247"/>
      <c r="O66" s="247"/>
      <c r="P66" s="247"/>
      <c r="Q66" s="247"/>
      <c r="R66" s="235"/>
      <c r="S66" s="235"/>
      <c r="T66" s="235"/>
      <c r="U66" s="235"/>
      <c r="V66" s="235"/>
      <c r="W66" s="250"/>
      <c r="X66" s="339" t="s">
        <v>28</v>
      </c>
      <c r="Y66" s="252"/>
      <c r="Z66" s="252"/>
      <c r="AA66" s="252"/>
      <c r="AB66" s="252"/>
      <c r="AC66" s="252"/>
      <c r="AD66" s="252"/>
      <c r="AE66" s="252"/>
      <c r="AF66" s="252"/>
      <c r="AG66" s="253"/>
      <c r="AH66" s="143" t="s">
        <v>31</v>
      </c>
    </row>
    <row r="67" spans="1:144" ht="20.25" customHeight="1" x14ac:dyDescent="0.2">
      <c r="B67" s="324" t="s">
        <v>98</v>
      </c>
      <c r="C67" s="325"/>
      <c r="D67" s="325"/>
      <c r="E67" s="325"/>
      <c r="F67" s="325"/>
      <c r="G67" s="325"/>
      <c r="H67" s="325"/>
      <c r="I67" s="325"/>
      <c r="J67" s="325"/>
      <c r="K67" s="325"/>
      <c r="L67" s="326"/>
      <c r="M67" s="266"/>
      <c r="N67" s="247"/>
      <c r="O67" s="247"/>
      <c r="P67" s="247"/>
      <c r="Q67" s="247"/>
      <c r="R67" s="235"/>
      <c r="S67" s="235"/>
      <c r="T67" s="235"/>
      <c r="U67" s="235"/>
      <c r="V67" s="235"/>
      <c r="W67" s="250"/>
      <c r="X67" s="256" t="s">
        <v>166</v>
      </c>
      <c r="Y67" s="257"/>
      <c r="Z67" s="257"/>
      <c r="AA67" s="257"/>
      <c r="AB67" s="257"/>
      <c r="AC67" s="257"/>
      <c r="AD67" s="257"/>
      <c r="AE67" s="257"/>
      <c r="AF67" s="257"/>
      <c r="AG67" s="258"/>
      <c r="AH67" s="237" t="s">
        <v>105</v>
      </c>
    </row>
    <row r="68" spans="1:144" ht="20.25" customHeight="1" x14ac:dyDescent="0.2">
      <c r="A68" s="23"/>
      <c r="B68" s="327"/>
      <c r="C68" s="328"/>
      <c r="D68" s="328"/>
      <c r="E68" s="328"/>
      <c r="F68" s="328"/>
      <c r="G68" s="328"/>
      <c r="H68" s="328"/>
      <c r="I68" s="328"/>
      <c r="J68" s="328"/>
      <c r="K68" s="328"/>
      <c r="L68" s="329"/>
      <c r="M68" s="266"/>
      <c r="N68" s="247"/>
      <c r="O68" s="247"/>
      <c r="P68" s="247"/>
      <c r="Q68" s="247"/>
      <c r="R68" s="235"/>
      <c r="S68" s="235"/>
      <c r="T68" s="235"/>
      <c r="U68" s="235"/>
      <c r="V68" s="235"/>
      <c r="W68" s="250"/>
      <c r="X68" s="259"/>
      <c r="Y68" s="260"/>
      <c r="Z68" s="260"/>
      <c r="AA68" s="260"/>
      <c r="AB68" s="260"/>
      <c r="AC68" s="260"/>
      <c r="AD68" s="260"/>
      <c r="AE68" s="260"/>
      <c r="AF68" s="260"/>
      <c r="AG68" s="261"/>
      <c r="AH68" s="238"/>
      <c r="AI68" s="23"/>
      <c r="AJ68" s="23"/>
      <c r="AK68" s="23"/>
      <c r="AL68" s="23"/>
      <c r="AM68" s="23"/>
      <c r="AN68" s="23"/>
      <c r="AO68" s="23"/>
      <c r="AP68" s="23"/>
      <c r="AQ68" s="23"/>
      <c r="AR68" s="23"/>
      <c r="AS68" s="23"/>
      <c r="AT68" s="23"/>
      <c r="AU68" s="23"/>
      <c r="AV68" s="23"/>
      <c r="AW68" s="23"/>
      <c r="AX68" s="23"/>
      <c r="AY68" s="23"/>
      <c r="AZ68" s="23"/>
      <c r="BA68" s="23"/>
      <c r="BB68" s="23"/>
      <c r="BC68" s="23"/>
    </row>
    <row r="69" spans="1:144" ht="20.25" customHeight="1" x14ac:dyDescent="0.2">
      <c r="A69" s="23"/>
      <c r="B69" s="327"/>
      <c r="C69" s="328"/>
      <c r="D69" s="328"/>
      <c r="E69" s="328"/>
      <c r="F69" s="328"/>
      <c r="G69" s="328"/>
      <c r="H69" s="328"/>
      <c r="I69" s="328"/>
      <c r="J69" s="328"/>
      <c r="K69" s="328"/>
      <c r="L69" s="329"/>
      <c r="M69" s="266"/>
      <c r="N69" s="247"/>
      <c r="O69" s="247"/>
      <c r="P69" s="247"/>
      <c r="Q69" s="247"/>
      <c r="R69" s="235"/>
      <c r="S69" s="235"/>
      <c r="T69" s="235"/>
      <c r="U69" s="235"/>
      <c r="V69" s="235"/>
      <c r="W69" s="250"/>
      <c r="X69" s="259"/>
      <c r="Y69" s="260"/>
      <c r="Z69" s="260"/>
      <c r="AA69" s="260"/>
      <c r="AB69" s="260"/>
      <c r="AC69" s="260"/>
      <c r="AD69" s="260"/>
      <c r="AE69" s="260"/>
      <c r="AF69" s="260"/>
      <c r="AG69" s="261"/>
      <c r="AH69" s="315" t="s">
        <v>106</v>
      </c>
      <c r="AI69" s="23"/>
      <c r="AJ69" s="23"/>
      <c r="AK69" s="23"/>
      <c r="AL69" s="23"/>
      <c r="AM69" s="23"/>
      <c r="AN69" s="23"/>
      <c r="AO69" s="23"/>
      <c r="AP69" s="23"/>
      <c r="AQ69" s="23"/>
      <c r="AR69" s="23"/>
      <c r="AS69" s="23"/>
      <c r="AT69" s="23"/>
      <c r="AU69" s="23"/>
      <c r="AV69" s="23"/>
      <c r="AW69" s="23"/>
      <c r="AX69" s="23"/>
      <c r="AY69" s="23"/>
      <c r="AZ69" s="23"/>
      <c r="BA69" s="23"/>
      <c r="BB69" s="23"/>
      <c r="BC69" s="23"/>
    </row>
    <row r="70" spans="1:144" ht="20.25" customHeight="1" x14ac:dyDescent="0.2">
      <c r="A70" s="23"/>
      <c r="B70" s="327"/>
      <c r="C70" s="328"/>
      <c r="D70" s="328"/>
      <c r="E70" s="328"/>
      <c r="F70" s="328"/>
      <c r="G70" s="328"/>
      <c r="H70" s="328"/>
      <c r="I70" s="328"/>
      <c r="J70" s="328"/>
      <c r="K70" s="328"/>
      <c r="L70" s="329"/>
      <c r="M70" s="266"/>
      <c r="N70" s="247"/>
      <c r="O70" s="247"/>
      <c r="P70" s="247"/>
      <c r="Q70" s="247"/>
      <c r="R70" s="235"/>
      <c r="S70" s="235"/>
      <c r="T70" s="235"/>
      <c r="U70" s="235"/>
      <c r="V70" s="235"/>
      <c r="W70" s="250"/>
      <c r="X70" s="259"/>
      <c r="Y70" s="260"/>
      <c r="Z70" s="260"/>
      <c r="AA70" s="260"/>
      <c r="AB70" s="260"/>
      <c r="AC70" s="260"/>
      <c r="AD70" s="260"/>
      <c r="AE70" s="260"/>
      <c r="AF70" s="260"/>
      <c r="AG70" s="261"/>
      <c r="AH70" s="316"/>
      <c r="AI70" s="23"/>
      <c r="AJ70" s="23"/>
      <c r="AK70" s="23"/>
      <c r="AL70" s="23"/>
      <c r="AM70" s="23"/>
      <c r="AN70" s="23"/>
      <c r="AO70" s="23"/>
      <c r="AP70" s="23"/>
      <c r="AQ70" s="23"/>
      <c r="AR70" s="23"/>
      <c r="AS70" s="23"/>
      <c r="AT70" s="23"/>
      <c r="AU70" s="23"/>
      <c r="AV70" s="23"/>
      <c r="AW70" s="23"/>
      <c r="AX70" s="23"/>
      <c r="AY70" s="23"/>
      <c r="AZ70" s="23"/>
      <c r="BA70" s="23"/>
      <c r="BB70" s="23"/>
      <c r="BC70" s="23"/>
    </row>
    <row r="71" spans="1:144" ht="20.25" customHeight="1" x14ac:dyDescent="0.2">
      <c r="A71" s="23"/>
      <c r="B71" s="327"/>
      <c r="C71" s="328"/>
      <c r="D71" s="328"/>
      <c r="E71" s="328"/>
      <c r="F71" s="328"/>
      <c r="G71" s="328"/>
      <c r="H71" s="328"/>
      <c r="I71" s="328"/>
      <c r="J71" s="328"/>
      <c r="K71" s="328"/>
      <c r="L71" s="329"/>
      <c r="M71" s="266"/>
      <c r="N71" s="247"/>
      <c r="O71" s="247"/>
      <c r="P71" s="247"/>
      <c r="Q71" s="247"/>
      <c r="R71" s="235"/>
      <c r="S71" s="235"/>
      <c r="T71" s="235"/>
      <c r="U71" s="235"/>
      <c r="V71" s="235"/>
      <c r="W71" s="250"/>
      <c r="X71" s="259"/>
      <c r="Y71" s="260"/>
      <c r="Z71" s="260"/>
      <c r="AA71" s="260"/>
      <c r="AB71" s="260"/>
      <c r="AC71" s="260"/>
      <c r="AD71" s="260"/>
      <c r="AE71" s="260"/>
      <c r="AF71" s="260"/>
      <c r="AG71" s="261"/>
      <c r="AH71" s="317" t="s">
        <v>106</v>
      </c>
      <c r="AI71" s="292" t="s">
        <v>81</v>
      </c>
      <c r="AJ71" s="293" t="s">
        <v>84</v>
      </c>
      <c r="AK71" s="294" t="s">
        <v>82</v>
      </c>
      <c r="AL71" s="255" t="s">
        <v>72</v>
      </c>
      <c r="AM71" s="255" t="s">
        <v>73</v>
      </c>
      <c r="AN71" s="255" t="s">
        <v>69</v>
      </c>
      <c r="AO71" s="255" t="s">
        <v>71</v>
      </c>
      <c r="AP71" s="255" t="s">
        <v>70</v>
      </c>
      <c r="AQ71" s="255" t="s">
        <v>74</v>
      </c>
      <c r="AR71" s="255" t="s">
        <v>75</v>
      </c>
      <c r="AS71" s="148"/>
      <c r="AT71" s="148"/>
      <c r="AU71" s="148"/>
      <c r="AV71" s="147"/>
      <c r="AW71" s="147"/>
      <c r="AX71" s="95"/>
      <c r="AY71" s="95"/>
      <c r="AZ71" s="294" t="s">
        <v>77</v>
      </c>
      <c r="BA71" s="293" t="s">
        <v>79</v>
      </c>
      <c r="BB71" s="293" t="s">
        <v>80</v>
      </c>
      <c r="BC71" s="295" t="s">
        <v>78</v>
      </c>
      <c r="BE71" s="290" t="s">
        <v>101</v>
      </c>
      <c r="BF71" s="291" t="s">
        <v>104</v>
      </c>
      <c r="BG71" s="290" t="s">
        <v>107</v>
      </c>
      <c r="BH71" s="291" t="s">
        <v>104</v>
      </c>
      <c r="BI71" s="290" t="s">
        <v>110</v>
      </c>
    </row>
    <row r="72" spans="1:144" ht="20.25" customHeight="1" x14ac:dyDescent="0.2">
      <c r="A72" s="23"/>
      <c r="B72" s="330"/>
      <c r="C72" s="331"/>
      <c r="D72" s="331"/>
      <c r="E72" s="331"/>
      <c r="F72" s="331"/>
      <c r="G72" s="331"/>
      <c r="H72" s="331"/>
      <c r="I72" s="331"/>
      <c r="J72" s="331"/>
      <c r="K72" s="331"/>
      <c r="L72" s="332"/>
      <c r="M72" s="267"/>
      <c r="N72" s="248"/>
      <c r="O72" s="248"/>
      <c r="P72" s="248"/>
      <c r="Q72" s="248"/>
      <c r="R72" s="236"/>
      <c r="S72" s="236"/>
      <c r="T72" s="236"/>
      <c r="U72" s="236"/>
      <c r="V72" s="236"/>
      <c r="W72" s="251"/>
      <c r="X72" s="262"/>
      <c r="Y72" s="263"/>
      <c r="Z72" s="263"/>
      <c r="AA72" s="263"/>
      <c r="AB72" s="263"/>
      <c r="AC72" s="263"/>
      <c r="AD72" s="263"/>
      <c r="AE72" s="263"/>
      <c r="AF72" s="263"/>
      <c r="AG72" s="264"/>
      <c r="AH72" s="318"/>
      <c r="AI72" s="292"/>
      <c r="AJ72" s="293"/>
      <c r="AK72" s="294"/>
      <c r="AL72" s="255"/>
      <c r="AM72" s="255"/>
      <c r="AN72" s="255"/>
      <c r="AO72" s="255"/>
      <c r="AP72" s="255"/>
      <c r="AQ72" s="255"/>
      <c r="AR72" s="255"/>
      <c r="AS72" s="148">
        <v>0</v>
      </c>
      <c r="AT72" s="148">
        <v>3</v>
      </c>
      <c r="AU72" s="148">
        <v>5</v>
      </c>
      <c r="AV72" s="147">
        <v>2</v>
      </c>
      <c r="AW72" s="147">
        <v>7</v>
      </c>
      <c r="AX72" s="95">
        <v>6</v>
      </c>
      <c r="AY72" s="95" t="s">
        <v>76</v>
      </c>
      <c r="AZ72" s="294"/>
      <c r="BA72" s="293"/>
      <c r="BB72" s="293"/>
      <c r="BC72" s="295"/>
      <c r="BE72" s="290"/>
      <c r="BF72" s="291"/>
      <c r="BG72" s="290"/>
      <c r="BH72" s="291"/>
      <c r="BI72" s="290"/>
    </row>
    <row r="73" spans="1:144" s="4" customFormat="1" ht="23.25" x14ac:dyDescent="0.3">
      <c r="A73" s="73"/>
      <c r="B73" s="45" t="s">
        <v>0</v>
      </c>
      <c r="C73" s="239" t="s">
        <v>157</v>
      </c>
      <c r="D73" s="239"/>
      <c r="E73" s="239"/>
      <c r="F73" s="239"/>
      <c r="G73" s="239"/>
      <c r="H73" s="239"/>
      <c r="I73" s="239"/>
      <c r="J73" s="239"/>
      <c r="K73" s="239"/>
      <c r="L73" s="240"/>
      <c r="M73" s="74">
        <v>6</v>
      </c>
      <c r="N73" s="75">
        <v>5.5</v>
      </c>
      <c r="O73" s="76">
        <v>5</v>
      </c>
      <c r="P73" s="75">
        <v>4.5</v>
      </c>
      <c r="Q73" s="76">
        <v>4</v>
      </c>
      <c r="R73" s="75">
        <v>3.5</v>
      </c>
      <c r="S73" s="76">
        <v>3</v>
      </c>
      <c r="T73" s="75">
        <v>2.5</v>
      </c>
      <c r="U73" s="76">
        <v>2</v>
      </c>
      <c r="V73" s="75">
        <v>1.5</v>
      </c>
      <c r="W73" s="77">
        <v>1</v>
      </c>
      <c r="X73" s="241" t="s">
        <v>37</v>
      </c>
      <c r="Y73" s="242"/>
      <c r="Z73" s="242"/>
      <c r="AA73" s="242"/>
      <c r="AB73" s="242"/>
      <c r="AC73" s="242"/>
      <c r="AD73" s="242"/>
      <c r="AE73" s="242"/>
      <c r="AF73" s="242"/>
      <c r="AG73" s="242"/>
      <c r="AI73" s="95"/>
      <c r="AJ73" s="147"/>
      <c r="AK73" s="148"/>
      <c r="AL73" s="149"/>
      <c r="AM73" s="149"/>
      <c r="AN73" s="149"/>
      <c r="AO73" s="149"/>
      <c r="AP73" s="149"/>
      <c r="AQ73" s="149"/>
      <c r="AR73" s="149"/>
      <c r="AS73" s="148"/>
      <c r="AT73" s="148"/>
      <c r="AU73" s="148"/>
      <c r="AV73" s="147"/>
      <c r="AW73" s="147"/>
      <c r="AX73" s="95"/>
      <c r="AY73" s="95"/>
      <c r="AZ73" s="148"/>
      <c r="BA73" s="147"/>
      <c r="BB73" s="147"/>
      <c r="BC73" s="150"/>
      <c r="BD73" s="3"/>
      <c r="BE73" s="141"/>
      <c r="BF73" s="141"/>
      <c r="BG73" s="3"/>
      <c r="BH73" s="141"/>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row>
    <row r="74" spans="1:144" ht="30" x14ac:dyDescent="0.35">
      <c r="A74" s="1"/>
      <c r="B74" s="15">
        <v>1</v>
      </c>
      <c r="C74" s="243" t="s">
        <v>125</v>
      </c>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5"/>
      <c r="AH74" s="128"/>
      <c r="AI74" s="47"/>
      <c r="AJ74" s="47"/>
      <c r="AK74" s="47"/>
      <c r="AL74" s="47"/>
      <c r="AM74" s="47"/>
      <c r="AN74" s="47"/>
      <c r="AO74" s="47"/>
      <c r="AP74" s="47"/>
      <c r="AQ74" s="47"/>
      <c r="AR74" s="47"/>
      <c r="AS74" s="47"/>
      <c r="AT74" s="47"/>
      <c r="AU74" s="47"/>
      <c r="AV74" s="47"/>
      <c r="AW74" s="47"/>
      <c r="AX74" s="47"/>
      <c r="AY74" s="47"/>
      <c r="AZ74" s="47"/>
      <c r="BA74" s="47"/>
      <c r="BB74" s="47"/>
      <c r="BC74" s="47"/>
      <c r="BH74" s="151" t="s">
        <v>78</v>
      </c>
      <c r="BI74" s="146" t="str">
        <f>C74</f>
        <v>Accompagnare e sostenere una persona o un gruppo in attività della vita quotidiana</v>
      </c>
    </row>
    <row r="75" spans="1:144" ht="45" x14ac:dyDescent="0.2">
      <c r="A75" s="139" t="str">
        <f t="shared" ref="A75:A79" si="0">IF(BC75=1,"X"," ")</f>
        <v>X</v>
      </c>
      <c r="B75" s="140" t="s">
        <v>111</v>
      </c>
      <c r="C75" s="205" t="s">
        <v>138</v>
      </c>
      <c r="D75" s="206"/>
      <c r="E75" s="206"/>
      <c r="F75" s="206"/>
      <c r="G75" s="206"/>
      <c r="H75" s="206"/>
      <c r="I75" s="206"/>
      <c r="J75" s="206"/>
      <c r="K75" s="206"/>
      <c r="L75" s="206"/>
      <c r="M75" s="136"/>
      <c r="N75" s="137"/>
      <c r="O75" s="137"/>
      <c r="P75" s="137"/>
      <c r="Q75" s="137"/>
      <c r="R75" s="137"/>
      <c r="S75" s="137"/>
      <c r="T75" s="137"/>
      <c r="U75" s="137"/>
      <c r="V75" s="137"/>
      <c r="W75" s="138"/>
      <c r="X75" s="202"/>
      <c r="Y75" s="203"/>
      <c r="Z75" s="203"/>
      <c r="AA75" s="203"/>
      <c r="AB75" s="203"/>
      <c r="AC75" s="203"/>
      <c r="AD75" s="203"/>
      <c r="AE75" s="203"/>
      <c r="AF75" s="203"/>
      <c r="AG75" s="204"/>
      <c r="AH75" s="145" t="str">
        <f t="shared" ref="AH75:AH79" si="1">IF(BB75=1,"Attenzione - valido solo 1 voto per riga",(IF(BA75=1,"Attenzione - ingresso obbligatorio"," ")))</f>
        <v>Attenzione - ingresso obbligatorio</v>
      </c>
      <c r="AI75" s="47" t="s">
        <v>1</v>
      </c>
      <c r="AJ75" s="47">
        <f t="shared" ref="AJ75:AJ79" si="2">IF(AV75="x",1,0)</f>
        <v>1</v>
      </c>
      <c r="AK75" s="47">
        <f t="shared" ref="AK75:AK79" si="3">AL75+AM75</f>
        <v>0</v>
      </c>
      <c r="AL75" s="97">
        <f t="shared" ref="AL75:AL79" si="4">COUNTIF(M75:Q75,"*")</f>
        <v>0</v>
      </c>
      <c r="AM75" s="97">
        <f t="shared" ref="AM75:AM79" si="5">COUNTIF(R75:W75,"*")</f>
        <v>0</v>
      </c>
      <c r="AN75" s="97">
        <f t="shared" ref="AN75:AN79" si="6">COUNTIF(X75,"*")</f>
        <v>0</v>
      </c>
      <c r="AO75" s="93">
        <f t="shared" ref="AO75:AO79" si="7">AL75*3</f>
        <v>0</v>
      </c>
      <c r="AP75" s="93">
        <f t="shared" ref="AP75:AP79" si="8">AM75*5</f>
        <v>0</v>
      </c>
      <c r="AQ75" s="93">
        <f t="shared" ref="AQ75:AQ79" si="9">IF(AN75=1,0,2)</f>
        <v>2</v>
      </c>
      <c r="AR75" s="93">
        <f t="shared" ref="AR75:AR79" si="10">AO75+AP75+AQ75</f>
        <v>2</v>
      </c>
      <c r="AS75" s="93" t="str">
        <f t="shared" ref="AS75:AS79" si="11">IF(AR75=0,"x"," ")</f>
        <v xml:space="preserve"> </v>
      </c>
      <c r="AT75" s="93" t="str">
        <f t="shared" ref="AT75:AT79" si="12">IF(AR75=3,"x"," ")</f>
        <v xml:space="preserve"> </v>
      </c>
      <c r="AU75" s="93" t="str">
        <f t="shared" ref="AU75:AU79" si="13">IF(AR75=5,"x"," ")</f>
        <v xml:space="preserve"> </v>
      </c>
      <c r="AV75" s="93" t="str">
        <f t="shared" ref="AV75:AV79" si="14">IF(AR75=2,"x"," ")</f>
        <v>x</v>
      </c>
      <c r="AW75" s="93" t="str">
        <f t="shared" ref="AW75:AW79" si="15">IF(AR75=7,"x"," ")</f>
        <v xml:space="preserve"> </v>
      </c>
      <c r="AX75" s="93" t="str">
        <f t="shared" ref="AX75:AX79" si="16">IF(AR75=6,"x"," ")</f>
        <v xml:space="preserve"> </v>
      </c>
      <c r="AY75" s="93" t="str">
        <f t="shared" ref="AY75:AY79" si="17">IF(AR75&gt;7,"x"," ")</f>
        <v xml:space="preserve"> </v>
      </c>
      <c r="AZ75" s="98">
        <f t="shared" ref="AZ75:AZ79" si="18">IF(AS75="x",1,(IF(AT75="x",1,(IF(AU75="x",1,0)))))</f>
        <v>0</v>
      </c>
      <c r="BA75" s="99">
        <f t="shared" ref="BA75:BA79" si="19">IF(AV75="x",1,(IF(AW75="x",1,0)))</f>
        <v>1</v>
      </c>
      <c r="BB75" s="99">
        <f t="shared" ref="BB75:BB79" si="20">IF(AX75="x",1,(IF(AY75="x",1,0)))</f>
        <v>0</v>
      </c>
      <c r="BC75" s="93">
        <f t="shared" ref="BC75:BC79" si="21">IF(BA75=1,1,(IF(BB75=1,1,0)))</f>
        <v>1</v>
      </c>
      <c r="BD75" s="67">
        <f t="shared" ref="BD75:BD79" si="22">COUNTIF(AM75:AN75,"&gt;0")</f>
        <v>0</v>
      </c>
      <c r="BE75" s="135" t="str">
        <f t="shared" ref="BE75:BE79" si="23">C75</f>
        <v>Assistere la persona nella cura del corpo</v>
      </c>
      <c r="BF75" s="142" t="s">
        <v>102</v>
      </c>
      <c r="BG75" s="135">
        <f t="shared" ref="BG75:BG79" si="24">X75</f>
        <v>0</v>
      </c>
      <c r="BH75" s="142"/>
    </row>
    <row r="76" spans="1:144" ht="45" x14ac:dyDescent="0.2">
      <c r="A76" s="139" t="str">
        <f t="shared" si="0"/>
        <v>X</v>
      </c>
      <c r="B76" s="140" t="s">
        <v>112</v>
      </c>
      <c r="C76" s="205" t="s">
        <v>156</v>
      </c>
      <c r="D76" s="206"/>
      <c r="E76" s="206"/>
      <c r="F76" s="206"/>
      <c r="G76" s="206"/>
      <c r="H76" s="206"/>
      <c r="I76" s="206"/>
      <c r="J76" s="206"/>
      <c r="K76" s="206"/>
      <c r="L76" s="206"/>
      <c r="M76" s="136"/>
      <c r="N76" s="137"/>
      <c r="O76" s="137"/>
      <c r="P76" s="137"/>
      <c r="Q76" s="137"/>
      <c r="R76" s="137"/>
      <c r="S76" s="137"/>
      <c r="T76" s="137"/>
      <c r="U76" s="137"/>
      <c r="V76" s="137"/>
      <c r="W76" s="138"/>
      <c r="X76" s="202"/>
      <c r="Y76" s="203"/>
      <c r="Z76" s="203"/>
      <c r="AA76" s="203"/>
      <c r="AB76" s="203"/>
      <c r="AC76" s="203"/>
      <c r="AD76" s="203"/>
      <c r="AE76" s="203"/>
      <c r="AF76" s="203"/>
      <c r="AG76" s="204"/>
      <c r="AH76" s="145" t="str">
        <f t="shared" si="1"/>
        <v>Attenzione - ingresso obbligatorio</v>
      </c>
      <c r="AI76" s="47" t="s">
        <v>1</v>
      </c>
      <c r="AJ76" s="47">
        <f t="shared" si="2"/>
        <v>1</v>
      </c>
      <c r="AK76" s="47">
        <f t="shared" si="3"/>
        <v>0</v>
      </c>
      <c r="AL76" s="97">
        <f t="shared" si="4"/>
        <v>0</v>
      </c>
      <c r="AM76" s="97">
        <f t="shared" si="5"/>
        <v>0</v>
      </c>
      <c r="AN76" s="97">
        <f t="shared" si="6"/>
        <v>0</v>
      </c>
      <c r="AO76" s="93">
        <f t="shared" si="7"/>
        <v>0</v>
      </c>
      <c r="AP76" s="93">
        <f t="shared" si="8"/>
        <v>0</v>
      </c>
      <c r="AQ76" s="93">
        <f t="shared" si="9"/>
        <v>2</v>
      </c>
      <c r="AR76" s="93">
        <f t="shared" si="10"/>
        <v>2</v>
      </c>
      <c r="AS76" s="93" t="str">
        <f t="shared" si="11"/>
        <v xml:space="preserve"> </v>
      </c>
      <c r="AT76" s="93" t="str">
        <f t="shared" si="12"/>
        <v xml:space="preserve"> </v>
      </c>
      <c r="AU76" s="93" t="str">
        <f t="shared" si="13"/>
        <v xml:space="preserve"> </v>
      </c>
      <c r="AV76" s="93" t="str">
        <f t="shared" si="14"/>
        <v>x</v>
      </c>
      <c r="AW76" s="93" t="str">
        <f t="shared" si="15"/>
        <v xml:space="preserve"> </v>
      </c>
      <c r="AX76" s="93" t="str">
        <f t="shared" si="16"/>
        <v xml:space="preserve"> </v>
      </c>
      <c r="AY76" s="93" t="str">
        <f t="shared" si="17"/>
        <v xml:space="preserve"> </v>
      </c>
      <c r="AZ76" s="98">
        <f t="shared" si="18"/>
        <v>0</v>
      </c>
      <c r="BA76" s="99">
        <f t="shared" si="19"/>
        <v>1</v>
      </c>
      <c r="BB76" s="99">
        <f t="shared" si="20"/>
        <v>0</v>
      </c>
      <c r="BC76" s="93">
        <f t="shared" si="21"/>
        <v>1</v>
      </c>
      <c r="BD76" s="67">
        <f t="shared" si="22"/>
        <v>0</v>
      </c>
      <c r="BE76" s="135" t="str">
        <f t="shared" si="23"/>
        <v>Mantenere e migliorare il benessere psicofisico delle persone assistite</v>
      </c>
      <c r="BF76" s="142" t="s">
        <v>102</v>
      </c>
      <c r="BG76" s="135">
        <f t="shared" si="24"/>
        <v>0</v>
      </c>
      <c r="BH76" s="142"/>
    </row>
    <row r="77" spans="1:144" ht="45" x14ac:dyDescent="0.2">
      <c r="A77" s="139" t="str">
        <f t="shared" si="0"/>
        <v>X</v>
      </c>
      <c r="B77" s="140" t="s">
        <v>113</v>
      </c>
      <c r="C77" s="205" t="s">
        <v>126</v>
      </c>
      <c r="D77" s="206"/>
      <c r="E77" s="206"/>
      <c r="F77" s="206"/>
      <c r="G77" s="206"/>
      <c r="H77" s="206"/>
      <c r="I77" s="206"/>
      <c r="J77" s="206"/>
      <c r="K77" s="206"/>
      <c r="L77" s="206"/>
      <c r="M77" s="136"/>
      <c r="N77" s="137"/>
      <c r="O77" s="137"/>
      <c r="P77" s="137"/>
      <c r="Q77" s="137"/>
      <c r="R77" s="137"/>
      <c r="S77" s="137"/>
      <c r="T77" s="137"/>
      <c r="U77" s="137"/>
      <c r="V77" s="137"/>
      <c r="W77" s="138"/>
      <c r="X77" s="202"/>
      <c r="Y77" s="203"/>
      <c r="Z77" s="203"/>
      <c r="AA77" s="203"/>
      <c r="AB77" s="203"/>
      <c r="AC77" s="203"/>
      <c r="AD77" s="203"/>
      <c r="AE77" s="203"/>
      <c r="AF77" s="203"/>
      <c r="AG77" s="204"/>
      <c r="AH77" s="145" t="str">
        <f t="shared" si="1"/>
        <v>Attenzione - ingresso obbligatorio</v>
      </c>
      <c r="AI77" s="47" t="s">
        <v>1</v>
      </c>
      <c r="AJ77" s="47">
        <f t="shared" si="2"/>
        <v>1</v>
      </c>
      <c r="AK77" s="47">
        <f t="shared" si="3"/>
        <v>0</v>
      </c>
      <c r="AL77" s="97">
        <f t="shared" si="4"/>
        <v>0</v>
      </c>
      <c r="AM77" s="97">
        <f t="shared" si="5"/>
        <v>0</v>
      </c>
      <c r="AN77" s="97">
        <f t="shared" si="6"/>
        <v>0</v>
      </c>
      <c r="AO77" s="93">
        <f t="shared" si="7"/>
        <v>0</v>
      </c>
      <c r="AP77" s="93">
        <f t="shared" si="8"/>
        <v>0</v>
      </c>
      <c r="AQ77" s="93">
        <f t="shared" si="9"/>
        <v>2</v>
      </c>
      <c r="AR77" s="93">
        <f t="shared" si="10"/>
        <v>2</v>
      </c>
      <c r="AS77" s="93" t="str">
        <f t="shared" si="11"/>
        <v xml:space="preserve"> </v>
      </c>
      <c r="AT77" s="93" t="str">
        <f t="shared" si="12"/>
        <v xml:space="preserve"> </v>
      </c>
      <c r="AU77" s="93" t="str">
        <f t="shared" si="13"/>
        <v xml:space="preserve"> </v>
      </c>
      <c r="AV77" s="93" t="str">
        <f t="shared" si="14"/>
        <v>x</v>
      </c>
      <c r="AW77" s="93" t="str">
        <f t="shared" si="15"/>
        <v xml:space="preserve"> </v>
      </c>
      <c r="AX77" s="93" t="str">
        <f t="shared" si="16"/>
        <v xml:space="preserve"> </v>
      </c>
      <c r="AY77" s="93" t="str">
        <f t="shared" si="17"/>
        <v xml:space="preserve"> </v>
      </c>
      <c r="AZ77" s="98">
        <f t="shared" si="18"/>
        <v>0</v>
      </c>
      <c r="BA77" s="99">
        <f t="shared" si="19"/>
        <v>1</v>
      </c>
      <c r="BB77" s="99">
        <f t="shared" si="20"/>
        <v>0</v>
      </c>
      <c r="BC77" s="93">
        <f t="shared" si="21"/>
        <v>1</v>
      </c>
      <c r="BD77" s="67">
        <f t="shared" si="22"/>
        <v>0</v>
      </c>
      <c r="BE77" s="135" t="str">
        <f t="shared" si="23"/>
        <v>Sostenere e accompagnare le persone assistite in situazioni particolari</v>
      </c>
      <c r="BF77" s="142" t="s">
        <v>102</v>
      </c>
      <c r="BG77" s="135">
        <f t="shared" si="24"/>
        <v>0</v>
      </c>
      <c r="BH77" s="142"/>
    </row>
    <row r="78" spans="1:144" ht="45" x14ac:dyDescent="0.2">
      <c r="A78" s="139" t="str">
        <f t="shared" si="0"/>
        <v>X</v>
      </c>
      <c r="B78" s="140" t="s">
        <v>114</v>
      </c>
      <c r="C78" s="205" t="s">
        <v>137</v>
      </c>
      <c r="D78" s="206"/>
      <c r="E78" s="206"/>
      <c r="F78" s="206"/>
      <c r="G78" s="206"/>
      <c r="H78" s="206"/>
      <c r="I78" s="206"/>
      <c r="J78" s="206"/>
      <c r="K78" s="206"/>
      <c r="L78" s="206"/>
      <c r="M78" s="136"/>
      <c r="N78" s="137"/>
      <c r="O78" s="137"/>
      <c r="P78" s="137"/>
      <c r="Q78" s="137"/>
      <c r="R78" s="137"/>
      <c r="S78" s="137"/>
      <c r="T78" s="137"/>
      <c r="U78" s="137"/>
      <c r="V78" s="137"/>
      <c r="W78" s="138"/>
      <c r="X78" s="202"/>
      <c r="Y78" s="203"/>
      <c r="Z78" s="203"/>
      <c r="AA78" s="203"/>
      <c r="AB78" s="203"/>
      <c r="AC78" s="203"/>
      <c r="AD78" s="203"/>
      <c r="AE78" s="203"/>
      <c r="AF78" s="203"/>
      <c r="AG78" s="204"/>
      <c r="AH78" s="145" t="str">
        <f t="shared" si="1"/>
        <v>Attenzione - ingresso obbligatorio</v>
      </c>
      <c r="AI78" s="47" t="s">
        <v>1</v>
      </c>
      <c r="AJ78" s="47">
        <f t="shared" si="2"/>
        <v>1</v>
      </c>
      <c r="AK78" s="47">
        <f t="shared" si="3"/>
        <v>0</v>
      </c>
      <c r="AL78" s="97">
        <f t="shared" si="4"/>
        <v>0</v>
      </c>
      <c r="AM78" s="97">
        <f t="shared" si="5"/>
        <v>0</v>
      </c>
      <c r="AN78" s="97">
        <f t="shared" si="6"/>
        <v>0</v>
      </c>
      <c r="AO78" s="93">
        <f t="shared" si="7"/>
        <v>0</v>
      </c>
      <c r="AP78" s="93">
        <f t="shared" si="8"/>
        <v>0</v>
      </c>
      <c r="AQ78" s="93">
        <f t="shared" si="9"/>
        <v>2</v>
      </c>
      <c r="AR78" s="93">
        <f t="shared" si="10"/>
        <v>2</v>
      </c>
      <c r="AS78" s="93" t="str">
        <f t="shared" si="11"/>
        <v xml:space="preserve"> </v>
      </c>
      <c r="AT78" s="93" t="str">
        <f t="shared" si="12"/>
        <v xml:space="preserve"> </v>
      </c>
      <c r="AU78" s="93" t="str">
        <f t="shared" si="13"/>
        <v xml:space="preserve"> </v>
      </c>
      <c r="AV78" s="93" t="str">
        <f t="shared" si="14"/>
        <v>x</v>
      </c>
      <c r="AW78" s="93" t="str">
        <f t="shared" si="15"/>
        <v xml:space="preserve"> </v>
      </c>
      <c r="AX78" s="93" t="str">
        <f t="shared" si="16"/>
        <v xml:space="preserve"> </v>
      </c>
      <c r="AY78" s="93" t="str">
        <f t="shared" si="17"/>
        <v xml:space="preserve"> </v>
      </c>
      <c r="AZ78" s="98">
        <f t="shared" si="18"/>
        <v>0</v>
      </c>
      <c r="BA78" s="99">
        <f t="shared" si="19"/>
        <v>1</v>
      </c>
      <c r="BB78" s="99">
        <f t="shared" si="20"/>
        <v>0</v>
      </c>
      <c r="BC78" s="93">
        <f t="shared" si="21"/>
        <v>1</v>
      </c>
      <c r="BD78" s="67">
        <f t="shared" si="22"/>
        <v>0</v>
      </c>
      <c r="BE78" s="135" t="str">
        <f t="shared" si="23"/>
        <v xml:space="preserve">Partecipare all'-organizzazione dei luoghi di vita </v>
      </c>
      <c r="BF78" s="142" t="s">
        <v>102</v>
      </c>
      <c r="BG78" s="135">
        <f t="shared" si="24"/>
        <v>0</v>
      </c>
      <c r="BH78" s="142"/>
    </row>
    <row r="79" spans="1:144" ht="45" x14ac:dyDescent="0.2">
      <c r="A79" s="139" t="str">
        <f t="shared" si="0"/>
        <v>X</v>
      </c>
      <c r="B79" s="140" t="s">
        <v>115</v>
      </c>
      <c r="C79" s="205" t="s">
        <v>139</v>
      </c>
      <c r="D79" s="206"/>
      <c r="E79" s="206"/>
      <c r="F79" s="206"/>
      <c r="G79" s="206"/>
      <c r="H79" s="206"/>
      <c r="I79" s="206"/>
      <c r="J79" s="206"/>
      <c r="K79" s="206"/>
      <c r="L79" s="206"/>
      <c r="M79" s="136"/>
      <c r="N79" s="137"/>
      <c r="O79" s="137"/>
      <c r="P79" s="137"/>
      <c r="Q79" s="137"/>
      <c r="R79" s="137"/>
      <c r="S79" s="137"/>
      <c r="T79" s="137"/>
      <c r="U79" s="137"/>
      <c r="V79" s="137"/>
      <c r="W79" s="138"/>
      <c r="X79" s="202"/>
      <c r="Y79" s="203"/>
      <c r="Z79" s="203"/>
      <c r="AA79" s="203"/>
      <c r="AB79" s="203"/>
      <c r="AC79" s="203"/>
      <c r="AD79" s="203"/>
      <c r="AE79" s="203"/>
      <c r="AF79" s="203"/>
      <c r="AG79" s="204"/>
      <c r="AH79" s="145" t="str">
        <f t="shared" si="1"/>
        <v>Attenzione - ingresso obbligatorio</v>
      </c>
      <c r="AI79" s="47" t="s">
        <v>1</v>
      </c>
      <c r="AJ79" s="47">
        <f t="shared" si="2"/>
        <v>1</v>
      </c>
      <c r="AK79" s="47">
        <f t="shared" si="3"/>
        <v>0</v>
      </c>
      <c r="AL79" s="97">
        <f t="shared" si="4"/>
        <v>0</v>
      </c>
      <c r="AM79" s="97">
        <f t="shared" si="5"/>
        <v>0</v>
      </c>
      <c r="AN79" s="97">
        <f t="shared" si="6"/>
        <v>0</v>
      </c>
      <c r="AO79" s="93">
        <f t="shared" si="7"/>
        <v>0</v>
      </c>
      <c r="AP79" s="93">
        <f t="shared" si="8"/>
        <v>0</v>
      </c>
      <c r="AQ79" s="93">
        <f t="shared" si="9"/>
        <v>2</v>
      </c>
      <c r="AR79" s="93">
        <f t="shared" si="10"/>
        <v>2</v>
      </c>
      <c r="AS79" s="93" t="str">
        <f t="shared" si="11"/>
        <v xml:space="preserve"> </v>
      </c>
      <c r="AT79" s="93" t="str">
        <f t="shared" si="12"/>
        <v xml:space="preserve"> </v>
      </c>
      <c r="AU79" s="93" t="str">
        <f t="shared" si="13"/>
        <v xml:space="preserve"> </v>
      </c>
      <c r="AV79" s="93" t="str">
        <f t="shared" si="14"/>
        <v>x</v>
      </c>
      <c r="AW79" s="93" t="str">
        <f t="shared" si="15"/>
        <v xml:space="preserve"> </v>
      </c>
      <c r="AX79" s="93" t="str">
        <f t="shared" si="16"/>
        <v xml:space="preserve"> </v>
      </c>
      <c r="AY79" s="93" t="str">
        <f t="shared" si="17"/>
        <v xml:space="preserve"> </v>
      </c>
      <c r="AZ79" s="98">
        <f t="shared" si="18"/>
        <v>0</v>
      </c>
      <c r="BA79" s="99">
        <f t="shared" si="19"/>
        <v>1</v>
      </c>
      <c r="BB79" s="99">
        <f t="shared" si="20"/>
        <v>0</v>
      </c>
      <c r="BC79" s="93">
        <f t="shared" si="21"/>
        <v>1</v>
      </c>
      <c r="BD79" s="67">
        <f t="shared" si="22"/>
        <v>0</v>
      </c>
      <c r="BE79" s="135" t="str">
        <f t="shared" si="23"/>
        <v>Offrire un sostegno adeguato dal punto di vista nutrizionale e alimentare</v>
      </c>
      <c r="BF79" s="142" t="s">
        <v>102</v>
      </c>
      <c r="BG79" s="135">
        <f t="shared" si="24"/>
        <v>0</v>
      </c>
      <c r="BH79" s="142"/>
    </row>
    <row r="80" spans="1:144" ht="45" x14ac:dyDescent="0.2">
      <c r="A80" s="139" t="str">
        <f t="shared" ref="A80" si="25">IF(BC80=1,"X"," ")</f>
        <v>X</v>
      </c>
      <c r="B80" s="140" t="s">
        <v>116</v>
      </c>
      <c r="C80" s="205" t="s">
        <v>140</v>
      </c>
      <c r="D80" s="206"/>
      <c r="E80" s="206"/>
      <c r="F80" s="206"/>
      <c r="G80" s="206"/>
      <c r="H80" s="206"/>
      <c r="I80" s="206"/>
      <c r="J80" s="206"/>
      <c r="K80" s="206"/>
      <c r="L80" s="206"/>
      <c r="M80" s="136"/>
      <c r="N80" s="137"/>
      <c r="O80" s="137"/>
      <c r="P80" s="137"/>
      <c r="Q80" s="137"/>
      <c r="R80" s="137"/>
      <c r="S80" s="137"/>
      <c r="T80" s="137"/>
      <c r="U80" s="137"/>
      <c r="V80" s="137"/>
      <c r="W80" s="138"/>
      <c r="X80" s="202"/>
      <c r="Y80" s="203"/>
      <c r="Z80" s="203"/>
      <c r="AA80" s="203"/>
      <c r="AB80" s="203"/>
      <c r="AC80" s="203"/>
      <c r="AD80" s="203"/>
      <c r="AE80" s="203"/>
      <c r="AF80" s="203"/>
      <c r="AG80" s="204"/>
      <c r="AH80" s="145" t="str">
        <f t="shared" ref="AH80" si="26">IF(BB80=1,"Attenzione - valido solo 1 voto per riga",(IF(BA80=1,"Attenzione - ingresso obbligatorio"," ")))</f>
        <v>Attenzione - ingresso obbligatorio</v>
      </c>
      <c r="AI80" s="47" t="s">
        <v>1</v>
      </c>
      <c r="AJ80" s="47">
        <f t="shared" ref="AJ80" si="27">IF(AV80="x",1,0)</f>
        <v>1</v>
      </c>
      <c r="AK80" s="47">
        <f t="shared" ref="AK80" si="28">AL80+AM80</f>
        <v>0</v>
      </c>
      <c r="AL80" s="97">
        <f t="shared" ref="AL80" si="29">COUNTIF(M80:Q80,"*")</f>
        <v>0</v>
      </c>
      <c r="AM80" s="97">
        <f t="shared" ref="AM80" si="30">COUNTIF(R80:W80,"*")</f>
        <v>0</v>
      </c>
      <c r="AN80" s="97">
        <f t="shared" ref="AN80" si="31">COUNTIF(X80,"*")</f>
        <v>0</v>
      </c>
      <c r="AO80" s="93">
        <f t="shared" ref="AO80" si="32">AL80*3</f>
        <v>0</v>
      </c>
      <c r="AP80" s="93">
        <f t="shared" ref="AP80" si="33">AM80*5</f>
        <v>0</v>
      </c>
      <c r="AQ80" s="93">
        <f t="shared" ref="AQ80" si="34">IF(AN80=1,0,2)</f>
        <v>2</v>
      </c>
      <c r="AR80" s="93">
        <f t="shared" ref="AR80" si="35">AO80+AP80+AQ80</f>
        <v>2</v>
      </c>
      <c r="AS80" s="93" t="str">
        <f t="shared" ref="AS80" si="36">IF(AR80=0,"x"," ")</f>
        <v xml:space="preserve"> </v>
      </c>
      <c r="AT80" s="93" t="str">
        <f t="shared" ref="AT80" si="37">IF(AR80=3,"x"," ")</f>
        <v xml:space="preserve"> </v>
      </c>
      <c r="AU80" s="93" t="str">
        <f t="shared" ref="AU80" si="38">IF(AR80=5,"x"," ")</f>
        <v xml:space="preserve"> </v>
      </c>
      <c r="AV80" s="93" t="str">
        <f t="shared" ref="AV80" si="39">IF(AR80=2,"x"," ")</f>
        <v>x</v>
      </c>
      <c r="AW80" s="93" t="str">
        <f t="shared" ref="AW80" si="40">IF(AR80=7,"x"," ")</f>
        <v xml:space="preserve"> </v>
      </c>
      <c r="AX80" s="93" t="str">
        <f t="shared" ref="AX80" si="41">IF(AR80=6,"x"," ")</f>
        <v xml:space="preserve"> </v>
      </c>
      <c r="AY80" s="93" t="str">
        <f t="shared" ref="AY80" si="42">IF(AR80&gt;7,"x"," ")</f>
        <v xml:space="preserve"> </v>
      </c>
      <c r="AZ80" s="98">
        <f t="shared" ref="AZ80" si="43">IF(AS80="x",1,(IF(AT80="x",1,(IF(AU80="x",1,0)))))</f>
        <v>0</v>
      </c>
      <c r="BA80" s="99">
        <f t="shared" ref="BA80" si="44">IF(AV80="x",1,(IF(AW80="x",1,0)))</f>
        <v>1</v>
      </c>
      <c r="BB80" s="99">
        <f t="shared" ref="BB80" si="45">IF(AX80="x",1,(IF(AY80="x",1,0)))</f>
        <v>0</v>
      </c>
      <c r="BC80" s="93">
        <f t="shared" ref="BC80" si="46">IF(BA80=1,1,(IF(BB80=1,1,0)))</f>
        <v>1</v>
      </c>
      <c r="BD80" s="67">
        <f t="shared" ref="BD80" si="47">COUNTIF(AM80:AN80,"&gt;0")</f>
        <v>0</v>
      </c>
      <c r="BE80" s="135" t="str">
        <f t="shared" ref="BE80" si="48">C80</f>
        <v>Organizzare ed effettuare le attività quotidiane di economia domestica</v>
      </c>
      <c r="BF80" s="142" t="s">
        <v>102</v>
      </c>
      <c r="BG80" s="135">
        <f t="shared" ref="BG80" si="49">X80</f>
        <v>0</v>
      </c>
      <c r="BH80" s="142"/>
    </row>
    <row r="81" spans="1:144" ht="45" x14ac:dyDescent="0.2">
      <c r="A81" s="139" t="str">
        <f t="shared" ref="A81" si="50">IF(BC81=1,"X"," ")</f>
        <v>X</v>
      </c>
      <c r="B81" s="140" t="s">
        <v>117</v>
      </c>
      <c r="C81" s="205" t="s">
        <v>141</v>
      </c>
      <c r="D81" s="206"/>
      <c r="E81" s="206"/>
      <c r="F81" s="206"/>
      <c r="G81" s="206"/>
      <c r="H81" s="206"/>
      <c r="I81" s="206"/>
      <c r="J81" s="206"/>
      <c r="K81" s="206"/>
      <c r="L81" s="206"/>
      <c r="M81" s="136"/>
      <c r="N81" s="137"/>
      <c r="O81" s="137"/>
      <c r="P81" s="137"/>
      <c r="Q81" s="137"/>
      <c r="R81" s="137"/>
      <c r="S81" s="137"/>
      <c r="T81" s="137"/>
      <c r="U81" s="137"/>
      <c r="V81" s="137"/>
      <c r="W81" s="138"/>
      <c r="X81" s="202"/>
      <c r="Y81" s="203"/>
      <c r="Z81" s="203"/>
      <c r="AA81" s="203"/>
      <c r="AB81" s="203"/>
      <c r="AC81" s="203"/>
      <c r="AD81" s="203"/>
      <c r="AE81" s="203"/>
      <c r="AF81" s="203"/>
      <c r="AG81" s="204"/>
      <c r="AH81" s="145" t="str">
        <f t="shared" ref="AH81" si="51">IF(BB81=1,"Attenzione - valido solo 1 voto per riga",(IF(BA81=1,"Attenzione - ingresso obbligatorio"," ")))</f>
        <v>Attenzione - ingresso obbligatorio</v>
      </c>
      <c r="AI81" s="47" t="s">
        <v>1</v>
      </c>
      <c r="AJ81" s="47">
        <f t="shared" ref="AJ81" si="52">IF(AV81="x",1,0)</f>
        <v>1</v>
      </c>
      <c r="AK81" s="47">
        <f t="shared" ref="AK81" si="53">AL81+AM81</f>
        <v>0</v>
      </c>
      <c r="AL81" s="97">
        <f t="shared" ref="AL81" si="54">COUNTIF(M81:Q81,"*")</f>
        <v>0</v>
      </c>
      <c r="AM81" s="97">
        <f t="shared" ref="AM81" si="55">COUNTIF(R81:W81,"*")</f>
        <v>0</v>
      </c>
      <c r="AN81" s="97">
        <f t="shared" ref="AN81" si="56">COUNTIF(X81,"*")</f>
        <v>0</v>
      </c>
      <c r="AO81" s="93">
        <f t="shared" ref="AO81" si="57">AL81*3</f>
        <v>0</v>
      </c>
      <c r="AP81" s="93">
        <f t="shared" ref="AP81" si="58">AM81*5</f>
        <v>0</v>
      </c>
      <c r="AQ81" s="93">
        <f t="shared" ref="AQ81" si="59">IF(AN81=1,0,2)</f>
        <v>2</v>
      </c>
      <c r="AR81" s="93">
        <f t="shared" ref="AR81" si="60">AO81+AP81+AQ81</f>
        <v>2</v>
      </c>
      <c r="AS81" s="93" t="str">
        <f t="shared" ref="AS81" si="61">IF(AR81=0,"x"," ")</f>
        <v xml:space="preserve"> </v>
      </c>
      <c r="AT81" s="93" t="str">
        <f t="shared" ref="AT81" si="62">IF(AR81=3,"x"," ")</f>
        <v xml:space="preserve"> </v>
      </c>
      <c r="AU81" s="93" t="str">
        <f t="shared" ref="AU81" si="63">IF(AR81=5,"x"," ")</f>
        <v xml:space="preserve"> </v>
      </c>
      <c r="AV81" s="93" t="str">
        <f t="shared" ref="AV81" si="64">IF(AR81=2,"x"," ")</f>
        <v>x</v>
      </c>
      <c r="AW81" s="93" t="str">
        <f t="shared" ref="AW81" si="65">IF(AR81=7,"x"," ")</f>
        <v xml:space="preserve"> </v>
      </c>
      <c r="AX81" s="93" t="str">
        <f t="shared" ref="AX81" si="66">IF(AR81=6,"x"," ")</f>
        <v xml:space="preserve"> </v>
      </c>
      <c r="AY81" s="93" t="str">
        <f t="shared" ref="AY81" si="67">IF(AR81&gt;7,"x"," ")</f>
        <v xml:space="preserve"> </v>
      </c>
      <c r="AZ81" s="98">
        <f t="shared" ref="AZ81" si="68">IF(AS81="x",1,(IF(AT81="x",1,(IF(AU81="x",1,0)))))</f>
        <v>0</v>
      </c>
      <c r="BA81" s="99">
        <f t="shared" ref="BA81" si="69">IF(AV81="x",1,(IF(AW81="x",1,0)))</f>
        <v>1</v>
      </c>
      <c r="BB81" s="99">
        <f t="shared" ref="BB81" si="70">IF(AX81="x",1,(IF(AY81="x",1,0)))</f>
        <v>0</v>
      </c>
      <c r="BC81" s="93">
        <f t="shared" ref="BC81" si="71">IF(BA81=1,1,(IF(BB81=1,1,0)))</f>
        <v>1</v>
      </c>
      <c r="BD81" s="67">
        <f t="shared" ref="BD81" si="72">COUNTIF(AM81:AN81,"&gt;0")</f>
        <v>0</v>
      </c>
      <c r="BE81" s="135" t="str">
        <f t="shared" ref="BE81" si="73">C81</f>
        <v>Tenere conto dei principi di sicurezza ed agire in maniera appropriata nelle situazioni di emergenza</v>
      </c>
      <c r="BF81" s="142" t="s">
        <v>102</v>
      </c>
      <c r="BG81" s="135">
        <f t="shared" ref="BG81" si="74">X81</f>
        <v>0</v>
      </c>
      <c r="BH81" s="142"/>
    </row>
    <row r="82" spans="1:144" s="4" customFormat="1" ht="23.25" x14ac:dyDescent="0.3">
      <c r="A82" s="73"/>
      <c r="B82" s="45" t="s">
        <v>0</v>
      </c>
      <c r="C82" s="239" t="s">
        <v>157</v>
      </c>
      <c r="D82" s="239"/>
      <c r="E82" s="239"/>
      <c r="F82" s="239"/>
      <c r="G82" s="239"/>
      <c r="H82" s="239"/>
      <c r="I82" s="239"/>
      <c r="J82" s="239"/>
      <c r="K82" s="239"/>
      <c r="L82" s="240"/>
      <c r="M82" s="74">
        <v>6</v>
      </c>
      <c r="N82" s="75">
        <v>5.5</v>
      </c>
      <c r="O82" s="76">
        <v>5</v>
      </c>
      <c r="P82" s="75">
        <v>4.5</v>
      </c>
      <c r="Q82" s="76">
        <v>4</v>
      </c>
      <c r="R82" s="75">
        <v>3.5</v>
      </c>
      <c r="S82" s="76">
        <v>3</v>
      </c>
      <c r="T82" s="75">
        <v>2.5</v>
      </c>
      <c r="U82" s="76">
        <v>2</v>
      </c>
      <c r="V82" s="75">
        <v>1.5</v>
      </c>
      <c r="W82" s="77">
        <v>1</v>
      </c>
      <c r="X82" s="241" t="s">
        <v>37</v>
      </c>
      <c r="Y82" s="242"/>
      <c r="Z82" s="242"/>
      <c r="AA82" s="242"/>
      <c r="AB82" s="242"/>
      <c r="AC82" s="242"/>
      <c r="AD82" s="242"/>
      <c r="AE82" s="242"/>
      <c r="AF82" s="242"/>
      <c r="AG82" s="242"/>
      <c r="AI82" s="95"/>
      <c r="AJ82" s="147"/>
      <c r="AK82" s="148"/>
      <c r="AL82" s="149"/>
      <c r="AM82" s="149"/>
      <c r="AN82" s="149"/>
      <c r="AO82" s="149"/>
      <c r="AP82" s="149"/>
      <c r="AQ82" s="149"/>
      <c r="AR82" s="149"/>
      <c r="AS82" s="148"/>
      <c r="AT82" s="148"/>
      <c r="AU82" s="148"/>
      <c r="AV82" s="147"/>
      <c r="AW82" s="147"/>
      <c r="AX82" s="95"/>
      <c r="AY82" s="95"/>
      <c r="AZ82" s="148"/>
      <c r="BA82" s="147"/>
      <c r="BB82" s="147"/>
      <c r="BC82" s="150"/>
      <c r="BD82" s="3"/>
      <c r="BE82" s="141"/>
      <c r="BF82" s="141"/>
      <c r="BG82" s="3"/>
      <c r="BH82" s="141"/>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row>
    <row r="83" spans="1:144" ht="30" x14ac:dyDescent="0.35">
      <c r="A83" s="1"/>
      <c r="B83" s="15">
        <v>2</v>
      </c>
      <c r="C83" s="243" t="s">
        <v>127</v>
      </c>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5"/>
      <c r="AH83" s="128"/>
      <c r="AI83" s="47"/>
      <c r="AJ83" s="47"/>
      <c r="AK83" s="47"/>
      <c r="AL83" s="47"/>
      <c r="AM83" s="47"/>
      <c r="AN83" s="47"/>
      <c r="AO83" s="47"/>
      <c r="AP83" s="47"/>
      <c r="AQ83" s="47"/>
      <c r="AR83" s="47"/>
      <c r="AS83" s="47"/>
      <c r="AT83" s="47"/>
      <c r="AU83" s="47"/>
      <c r="AV83" s="47"/>
      <c r="AW83" s="47"/>
      <c r="AX83" s="47"/>
      <c r="AY83" s="47"/>
      <c r="AZ83" s="47"/>
      <c r="BA83" s="47"/>
      <c r="BB83" s="47"/>
      <c r="BC83" s="47"/>
      <c r="BH83" s="151" t="s">
        <v>78</v>
      </c>
      <c r="BI83" s="146" t="str">
        <f>C83</f>
        <v>Incentivare la partecipazione delle persone assistite alla vita sociale, comunitaria e culturale</v>
      </c>
    </row>
    <row r="84" spans="1:144" ht="45" x14ac:dyDescent="0.2">
      <c r="A84" s="139" t="str">
        <f t="shared" ref="A84:A86" si="75">IF(BC84=1,"X"," ")</f>
        <v>X</v>
      </c>
      <c r="B84" s="140" t="s">
        <v>118</v>
      </c>
      <c r="C84" s="205" t="s">
        <v>142</v>
      </c>
      <c r="D84" s="206"/>
      <c r="E84" s="206"/>
      <c r="F84" s="206"/>
      <c r="G84" s="206"/>
      <c r="H84" s="206"/>
      <c r="I84" s="206"/>
      <c r="J84" s="206"/>
      <c r="K84" s="206"/>
      <c r="L84" s="206"/>
      <c r="M84" s="136"/>
      <c r="N84" s="137"/>
      <c r="O84" s="137"/>
      <c r="P84" s="137"/>
      <c r="Q84" s="137"/>
      <c r="R84" s="137"/>
      <c r="S84" s="137"/>
      <c r="T84" s="137"/>
      <c r="U84" s="137"/>
      <c r="V84" s="137"/>
      <c r="W84" s="138"/>
      <c r="X84" s="202"/>
      <c r="Y84" s="203"/>
      <c r="Z84" s="203"/>
      <c r="AA84" s="203"/>
      <c r="AB84" s="203"/>
      <c r="AC84" s="203"/>
      <c r="AD84" s="203"/>
      <c r="AE84" s="203"/>
      <c r="AF84" s="203"/>
      <c r="AG84" s="204"/>
      <c r="AH84" s="145" t="str">
        <f t="shared" ref="AH84:AH86" si="76">IF(BB84=1,"Attenzione - valido solo 1 voto per riga",(IF(BA84=1,"Attenzione - ingresso obbligatorio"," ")))</f>
        <v>Attenzione - ingresso obbligatorio</v>
      </c>
      <c r="AI84" s="47" t="s">
        <v>1</v>
      </c>
      <c r="AJ84" s="47">
        <f t="shared" ref="AJ84:AJ86" si="77">IF(AV84="x",1,0)</f>
        <v>1</v>
      </c>
      <c r="AK84" s="47">
        <f t="shared" ref="AK84:AK86" si="78">AL84+AM84</f>
        <v>0</v>
      </c>
      <c r="AL84" s="97">
        <f t="shared" ref="AL84:AL86" si="79">COUNTIF(M84:Q84,"*")</f>
        <v>0</v>
      </c>
      <c r="AM84" s="97">
        <f t="shared" ref="AM84:AM86" si="80">COUNTIF(R84:W84,"*")</f>
        <v>0</v>
      </c>
      <c r="AN84" s="97">
        <f t="shared" ref="AN84:AN86" si="81">COUNTIF(X84,"*")</f>
        <v>0</v>
      </c>
      <c r="AO84" s="93">
        <f t="shared" ref="AO84:AO86" si="82">AL84*3</f>
        <v>0</v>
      </c>
      <c r="AP84" s="93">
        <f t="shared" ref="AP84:AP86" si="83">AM84*5</f>
        <v>0</v>
      </c>
      <c r="AQ84" s="93">
        <f t="shared" ref="AQ84:AQ86" si="84">IF(AN84=1,0,2)</f>
        <v>2</v>
      </c>
      <c r="AR84" s="93">
        <f t="shared" ref="AR84:AR86" si="85">AO84+AP84+AQ84</f>
        <v>2</v>
      </c>
      <c r="AS84" s="93" t="str">
        <f t="shared" ref="AS84:AS86" si="86">IF(AR84=0,"x"," ")</f>
        <v xml:space="preserve"> </v>
      </c>
      <c r="AT84" s="93" t="str">
        <f t="shared" ref="AT84:AT86" si="87">IF(AR84=3,"x"," ")</f>
        <v xml:space="preserve"> </v>
      </c>
      <c r="AU84" s="93" t="str">
        <f t="shared" ref="AU84:AU86" si="88">IF(AR84=5,"x"," ")</f>
        <v xml:space="preserve"> </v>
      </c>
      <c r="AV84" s="93" t="str">
        <f t="shared" ref="AV84:AV86" si="89">IF(AR84=2,"x"," ")</f>
        <v>x</v>
      </c>
      <c r="AW84" s="93" t="str">
        <f t="shared" ref="AW84:AW86" si="90">IF(AR84=7,"x"," ")</f>
        <v xml:space="preserve"> </v>
      </c>
      <c r="AX84" s="93" t="str">
        <f t="shared" ref="AX84:AX86" si="91">IF(AR84=6,"x"," ")</f>
        <v xml:space="preserve"> </v>
      </c>
      <c r="AY84" s="93" t="str">
        <f t="shared" ref="AY84:AY86" si="92">IF(AR84&gt;7,"x"," ")</f>
        <v xml:space="preserve"> </v>
      </c>
      <c r="AZ84" s="98">
        <f t="shared" ref="AZ84:AZ86" si="93">IF(AS84="x",1,(IF(AT84="x",1,(IF(AU84="x",1,0)))))</f>
        <v>0</v>
      </c>
      <c r="BA84" s="99">
        <f t="shared" ref="BA84:BA86" si="94">IF(AV84="x",1,(IF(AW84="x",1,0)))</f>
        <v>1</v>
      </c>
      <c r="BB84" s="99">
        <f t="shared" ref="BB84:BB86" si="95">IF(AX84="x",1,(IF(AY84="x",1,0)))</f>
        <v>0</v>
      </c>
      <c r="BC84" s="93">
        <f t="shared" ref="BC84:BC86" si="96">IF(BA84=1,1,(IF(BB84=1,1,0)))</f>
        <v>1</v>
      </c>
      <c r="BD84" s="67">
        <f t="shared" ref="BD84:BD86" si="97">COUNTIF(AM84:AN84,"&gt;0")</f>
        <v>0</v>
      </c>
      <c r="BE84" s="135" t="str">
        <f t="shared" ref="BE84:BE86" si="98">C84</f>
        <v>Organizzare le attività di vita quotidiana in funzione dei bisogni</v>
      </c>
      <c r="BF84" s="142" t="s">
        <v>102</v>
      </c>
      <c r="BG84" s="135">
        <f t="shared" ref="BG84:BG86" si="99">X84</f>
        <v>0</v>
      </c>
      <c r="BH84" s="142"/>
    </row>
    <row r="85" spans="1:144" ht="45" x14ac:dyDescent="0.2">
      <c r="A85" s="139" t="str">
        <f t="shared" si="75"/>
        <v>X</v>
      </c>
      <c r="B85" s="140" t="s">
        <v>119</v>
      </c>
      <c r="C85" s="205" t="s">
        <v>143</v>
      </c>
      <c r="D85" s="206"/>
      <c r="E85" s="206"/>
      <c r="F85" s="206"/>
      <c r="G85" s="206"/>
      <c r="H85" s="206"/>
      <c r="I85" s="206"/>
      <c r="J85" s="206"/>
      <c r="K85" s="206"/>
      <c r="L85" s="206"/>
      <c r="M85" s="136"/>
      <c r="N85" s="137"/>
      <c r="O85" s="137"/>
      <c r="P85" s="137"/>
      <c r="Q85" s="137"/>
      <c r="R85" s="137"/>
      <c r="S85" s="137"/>
      <c r="T85" s="137"/>
      <c r="U85" s="137"/>
      <c r="V85" s="137"/>
      <c r="W85" s="138"/>
      <c r="X85" s="202"/>
      <c r="Y85" s="203"/>
      <c r="Z85" s="203"/>
      <c r="AA85" s="203"/>
      <c r="AB85" s="203"/>
      <c r="AC85" s="203"/>
      <c r="AD85" s="203"/>
      <c r="AE85" s="203"/>
      <c r="AF85" s="203"/>
      <c r="AG85" s="204"/>
      <c r="AH85" s="145" t="str">
        <f t="shared" si="76"/>
        <v>Attenzione - ingresso obbligatorio</v>
      </c>
      <c r="AI85" s="47" t="s">
        <v>1</v>
      </c>
      <c r="AJ85" s="47">
        <f t="shared" si="77"/>
        <v>1</v>
      </c>
      <c r="AK85" s="47">
        <f t="shared" si="78"/>
        <v>0</v>
      </c>
      <c r="AL85" s="97">
        <f t="shared" si="79"/>
        <v>0</v>
      </c>
      <c r="AM85" s="97">
        <f t="shared" si="80"/>
        <v>0</v>
      </c>
      <c r="AN85" s="97">
        <f t="shared" si="81"/>
        <v>0</v>
      </c>
      <c r="AO85" s="93">
        <f t="shared" si="82"/>
        <v>0</v>
      </c>
      <c r="AP85" s="93">
        <f t="shared" si="83"/>
        <v>0</v>
      </c>
      <c r="AQ85" s="93">
        <f t="shared" si="84"/>
        <v>2</v>
      </c>
      <c r="AR85" s="93">
        <f t="shared" si="85"/>
        <v>2</v>
      </c>
      <c r="AS85" s="93" t="str">
        <f t="shared" si="86"/>
        <v xml:space="preserve"> </v>
      </c>
      <c r="AT85" s="93" t="str">
        <f t="shared" si="87"/>
        <v xml:space="preserve"> </v>
      </c>
      <c r="AU85" s="93" t="str">
        <f t="shared" si="88"/>
        <v xml:space="preserve"> </v>
      </c>
      <c r="AV85" s="93" t="str">
        <f t="shared" si="89"/>
        <v>x</v>
      </c>
      <c r="AW85" s="93" t="str">
        <f t="shared" si="90"/>
        <v xml:space="preserve"> </v>
      </c>
      <c r="AX85" s="93" t="str">
        <f t="shared" si="91"/>
        <v xml:space="preserve"> </v>
      </c>
      <c r="AY85" s="93" t="str">
        <f t="shared" si="92"/>
        <v xml:space="preserve"> </v>
      </c>
      <c r="AZ85" s="98">
        <f t="shared" si="93"/>
        <v>0</v>
      </c>
      <c r="BA85" s="99">
        <f t="shared" si="94"/>
        <v>1</v>
      </c>
      <c r="BB85" s="99">
        <f t="shared" si="95"/>
        <v>0</v>
      </c>
      <c r="BC85" s="93">
        <f t="shared" si="96"/>
        <v>1</v>
      </c>
      <c r="BD85" s="67">
        <f t="shared" si="97"/>
        <v>0</v>
      </c>
      <c r="BE85" s="135" t="str">
        <f t="shared" si="98"/>
        <v>Stabilire e mantenere relazioni efficaci con le persone assistite, i loro familiari e le loro persone di riferimento (rete)</v>
      </c>
      <c r="BF85" s="142" t="s">
        <v>102</v>
      </c>
      <c r="BG85" s="135">
        <f t="shared" si="99"/>
        <v>0</v>
      </c>
      <c r="BH85" s="142"/>
    </row>
    <row r="86" spans="1:144" ht="45" x14ac:dyDescent="0.2">
      <c r="A86" s="139" t="str">
        <f t="shared" si="75"/>
        <v>X</v>
      </c>
      <c r="B86" s="140" t="s">
        <v>120</v>
      </c>
      <c r="C86" s="205" t="s">
        <v>144</v>
      </c>
      <c r="D86" s="206"/>
      <c r="E86" s="206"/>
      <c r="F86" s="206"/>
      <c r="G86" s="206"/>
      <c r="H86" s="206"/>
      <c r="I86" s="206"/>
      <c r="J86" s="206"/>
      <c r="K86" s="206"/>
      <c r="L86" s="206"/>
      <c r="M86" s="136"/>
      <c r="N86" s="137"/>
      <c r="O86" s="137"/>
      <c r="P86" s="137"/>
      <c r="Q86" s="137"/>
      <c r="R86" s="137"/>
      <c r="S86" s="137"/>
      <c r="T86" s="137"/>
      <c r="U86" s="137"/>
      <c r="V86" s="137"/>
      <c r="W86" s="138"/>
      <c r="X86" s="202"/>
      <c r="Y86" s="203"/>
      <c r="Z86" s="203"/>
      <c r="AA86" s="203"/>
      <c r="AB86" s="203"/>
      <c r="AC86" s="203"/>
      <c r="AD86" s="203"/>
      <c r="AE86" s="203"/>
      <c r="AF86" s="203"/>
      <c r="AG86" s="204"/>
      <c r="AH86" s="145" t="str">
        <f t="shared" si="76"/>
        <v>Attenzione - ingresso obbligatorio</v>
      </c>
      <c r="AI86" s="47" t="s">
        <v>1</v>
      </c>
      <c r="AJ86" s="47">
        <f t="shared" si="77"/>
        <v>1</v>
      </c>
      <c r="AK86" s="47">
        <f t="shared" si="78"/>
        <v>0</v>
      </c>
      <c r="AL86" s="97">
        <f t="shared" si="79"/>
        <v>0</v>
      </c>
      <c r="AM86" s="97">
        <f t="shared" si="80"/>
        <v>0</v>
      </c>
      <c r="AN86" s="97">
        <f t="shared" si="81"/>
        <v>0</v>
      </c>
      <c r="AO86" s="93">
        <f t="shared" si="82"/>
        <v>0</v>
      </c>
      <c r="AP86" s="93">
        <f t="shared" si="83"/>
        <v>0</v>
      </c>
      <c r="AQ86" s="93">
        <f t="shared" si="84"/>
        <v>2</v>
      </c>
      <c r="AR86" s="93">
        <f t="shared" si="85"/>
        <v>2</v>
      </c>
      <c r="AS86" s="93" t="str">
        <f t="shared" si="86"/>
        <v xml:space="preserve"> </v>
      </c>
      <c r="AT86" s="93" t="str">
        <f t="shared" si="87"/>
        <v xml:space="preserve"> </v>
      </c>
      <c r="AU86" s="93" t="str">
        <f t="shared" si="88"/>
        <v xml:space="preserve"> </v>
      </c>
      <c r="AV86" s="93" t="str">
        <f t="shared" si="89"/>
        <v>x</v>
      </c>
      <c r="AW86" s="93" t="str">
        <f t="shared" si="90"/>
        <v xml:space="preserve"> </v>
      </c>
      <c r="AX86" s="93" t="str">
        <f t="shared" si="91"/>
        <v xml:space="preserve"> </v>
      </c>
      <c r="AY86" s="93" t="str">
        <f t="shared" si="92"/>
        <v xml:space="preserve"> </v>
      </c>
      <c r="AZ86" s="98">
        <f t="shared" si="93"/>
        <v>0</v>
      </c>
      <c r="BA86" s="99">
        <f t="shared" si="94"/>
        <v>1</v>
      </c>
      <c r="BB86" s="99">
        <f t="shared" si="95"/>
        <v>0</v>
      </c>
      <c r="BC86" s="93">
        <f t="shared" si="96"/>
        <v>1</v>
      </c>
      <c r="BD86" s="67">
        <f t="shared" si="97"/>
        <v>0</v>
      </c>
      <c r="BE86" s="135" t="str">
        <f t="shared" si="98"/>
        <v>Promuovere attività creative, stimolanti e piacevoli</v>
      </c>
      <c r="BF86" s="142" t="s">
        <v>102</v>
      </c>
      <c r="BG86" s="135">
        <f t="shared" si="99"/>
        <v>0</v>
      </c>
      <c r="BH86" s="142"/>
    </row>
    <row r="87" spans="1:144" ht="45" x14ac:dyDescent="0.2">
      <c r="A87" s="139" t="str">
        <f t="shared" ref="A87" si="100">IF(BC87=1,"X"," ")</f>
        <v>X</v>
      </c>
      <c r="B87" s="140" t="s">
        <v>121</v>
      </c>
      <c r="C87" s="205" t="s">
        <v>145</v>
      </c>
      <c r="D87" s="206"/>
      <c r="E87" s="206"/>
      <c r="F87" s="206"/>
      <c r="G87" s="206"/>
      <c r="H87" s="206"/>
      <c r="I87" s="206"/>
      <c r="J87" s="206"/>
      <c r="K87" s="206"/>
      <c r="L87" s="206"/>
      <c r="M87" s="136"/>
      <c r="N87" s="137"/>
      <c r="O87" s="137"/>
      <c r="P87" s="137"/>
      <c r="Q87" s="137"/>
      <c r="R87" s="137"/>
      <c r="S87" s="137"/>
      <c r="T87" s="137"/>
      <c r="U87" s="137"/>
      <c r="V87" s="137"/>
      <c r="W87" s="138"/>
      <c r="X87" s="202"/>
      <c r="Y87" s="203"/>
      <c r="Z87" s="203"/>
      <c r="AA87" s="203"/>
      <c r="AB87" s="203"/>
      <c r="AC87" s="203"/>
      <c r="AD87" s="203"/>
      <c r="AE87" s="203"/>
      <c r="AF87" s="203"/>
      <c r="AG87" s="204"/>
      <c r="AH87" s="145" t="str">
        <f t="shared" ref="AH87" si="101">IF(BB87=1,"Attenzione - valido solo 1 voto per riga",(IF(BA87=1,"Attenzione - ingresso obbligatorio"," ")))</f>
        <v>Attenzione - ingresso obbligatorio</v>
      </c>
      <c r="AI87" s="47" t="s">
        <v>1</v>
      </c>
      <c r="AJ87" s="47">
        <f t="shared" ref="AJ87" si="102">IF(AV87="x",1,0)</f>
        <v>1</v>
      </c>
      <c r="AK87" s="47">
        <f t="shared" ref="AK87" si="103">AL87+AM87</f>
        <v>0</v>
      </c>
      <c r="AL87" s="97">
        <f t="shared" ref="AL87" si="104">COUNTIF(M87:Q87,"*")</f>
        <v>0</v>
      </c>
      <c r="AM87" s="97">
        <f t="shared" ref="AM87" si="105">COUNTIF(R87:W87,"*")</f>
        <v>0</v>
      </c>
      <c r="AN87" s="97">
        <f t="shared" ref="AN87" si="106">COUNTIF(X87,"*")</f>
        <v>0</v>
      </c>
      <c r="AO87" s="93">
        <f t="shared" ref="AO87" si="107">AL87*3</f>
        <v>0</v>
      </c>
      <c r="AP87" s="93">
        <f t="shared" ref="AP87" si="108">AM87*5</f>
        <v>0</v>
      </c>
      <c r="AQ87" s="93">
        <f t="shared" ref="AQ87" si="109">IF(AN87=1,0,2)</f>
        <v>2</v>
      </c>
      <c r="AR87" s="93">
        <f t="shared" ref="AR87" si="110">AO87+AP87+AQ87</f>
        <v>2</v>
      </c>
      <c r="AS87" s="93" t="str">
        <f t="shared" ref="AS87" si="111">IF(AR87=0,"x"," ")</f>
        <v xml:space="preserve"> </v>
      </c>
      <c r="AT87" s="93" t="str">
        <f t="shared" ref="AT87" si="112">IF(AR87=3,"x"," ")</f>
        <v xml:space="preserve"> </v>
      </c>
      <c r="AU87" s="93" t="str">
        <f t="shared" ref="AU87" si="113">IF(AR87=5,"x"," ")</f>
        <v xml:space="preserve"> </v>
      </c>
      <c r="AV87" s="93" t="str">
        <f t="shared" ref="AV87" si="114">IF(AR87=2,"x"," ")</f>
        <v>x</v>
      </c>
      <c r="AW87" s="93" t="str">
        <f t="shared" ref="AW87" si="115">IF(AR87=7,"x"," ")</f>
        <v xml:space="preserve"> </v>
      </c>
      <c r="AX87" s="93" t="str">
        <f t="shared" ref="AX87" si="116">IF(AR87=6,"x"," ")</f>
        <v xml:space="preserve"> </v>
      </c>
      <c r="AY87" s="93" t="str">
        <f t="shared" ref="AY87" si="117">IF(AR87&gt;7,"x"," ")</f>
        <v xml:space="preserve"> </v>
      </c>
      <c r="AZ87" s="98">
        <f t="shared" ref="AZ87" si="118">IF(AS87="x",1,(IF(AT87="x",1,(IF(AU87="x",1,0)))))</f>
        <v>0</v>
      </c>
      <c r="BA87" s="99">
        <f t="shared" ref="BA87" si="119">IF(AV87="x",1,(IF(AW87="x",1,0)))</f>
        <v>1</v>
      </c>
      <c r="BB87" s="99">
        <f t="shared" ref="BB87" si="120">IF(AX87="x",1,(IF(AY87="x",1,0)))</f>
        <v>0</v>
      </c>
      <c r="BC87" s="93">
        <f t="shared" ref="BC87" si="121">IF(BA87=1,1,(IF(BB87=1,1,0)))</f>
        <v>1</v>
      </c>
      <c r="BD87" s="67">
        <f t="shared" ref="BD87" si="122">COUNTIF(AM87:AN87,"&gt;0")</f>
        <v>0</v>
      </c>
      <c r="BE87" s="135" t="str">
        <f t="shared" ref="BE87" si="123">C87</f>
        <v>Pianificare celebrazioni e feste nel corso della giornata, della settimana, dell‟anno, nonché eventi importanti sul piano individuale considerando i vari rituali</v>
      </c>
      <c r="BF87" s="142" t="s">
        <v>102</v>
      </c>
      <c r="BG87" s="135">
        <f t="shared" ref="BG87" si="124">X87</f>
        <v>0</v>
      </c>
      <c r="BH87" s="142"/>
    </row>
    <row r="88" spans="1:144" ht="45" x14ac:dyDescent="0.2">
      <c r="A88" s="139" t="str">
        <f t="shared" ref="A88" si="125">IF(BC88=1,"X"," ")</f>
        <v>X</v>
      </c>
      <c r="B88" s="140" t="s">
        <v>122</v>
      </c>
      <c r="C88" s="205" t="s">
        <v>155</v>
      </c>
      <c r="D88" s="206"/>
      <c r="E88" s="206"/>
      <c r="F88" s="206"/>
      <c r="G88" s="206"/>
      <c r="H88" s="206"/>
      <c r="I88" s="206"/>
      <c r="J88" s="206"/>
      <c r="K88" s="206"/>
      <c r="L88" s="206"/>
      <c r="M88" s="136"/>
      <c r="N88" s="137"/>
      <c r="O88" s="137"/>
      <c r="P88" s="137"/>
      <c r="Q88" s="137"/>
      <c r="R88" s="137"/>
      <c r="S88" s="137"/>
      <c r="T88" s="137"/>
      <c r="U88" s="137"/>
      <c r="V88" s="137"/>
      <c r="W88" s="138"/>
      <c r="X88" s="202"/>
      <c r="Y88" s="203"/>
      <c r="Z88" s="203"/>
      <c r="AA88" s="203"/>
      <c r="AB88" s="203"/>
      <c r="AC88" s="203"/>
      <c r="AD88" s="203"/>
      <c r="AE88" s="203"/>
      <c r="AF88" s="203"/>
      <c r="AG88" s="204"/>
      <c r="AH88" s="145" t="str">
        <f t="shared" ref="AH88" si="126">IF(BB88=1,"Attenzione - valido solo 1 voto per riga",(IF(BA88=1,"Attenzione - ingresso obbligatorio"," ")))</f>
        <v>Attenzione - ingresso obbligatorio</v>
      </c>
      <c r="AI88" s="47" t="s">
        <v>1</v>
      </c>
      <c r="AJ88" s="47">
        <f t="shared" ref="AJ88" si="127">IF(AV88="x",1,0)</f>
        <v>1</v>
      </c>
      <c r="AK88" s="47">
        <f t="shared" ref="AK88" si="128">AL88+AM88</f>
        <v>0</v>
      </c>
      <c r="AL88" s="97">
        <f t="shared" ref="AL88" si="129">COUNTIF(M88:Q88,"*")</f>
        <v>0</v>
      </c>
      <c r="AM88" s="97">
        <f t="shared" ref="AM88" si="130">COUNTIF(R88:W88,"*")</f>
        <v>0</v>
      </c>
      <c r="AN88" s="97">
        <f t="shared" ref="AN88" si="131">COUNTIF(X88,"*")</f>
        <v>0</v>
      </c>
      <c r="AO88" s="93">
        <f t="shared" ref="AO88" si="132">AL88*3</f>
        <v>0</v>
      </c>
      <c r="AP88" s="93">
        <f t="shared" ref="AP88" si="133">AM88*5</f>
        <v>0</v>
      </c>
      <c r="AQ88" s="93">
        <f t="shared" ref="AQ88" si="134">IF(AN88=1,0,2)</f>
        <v>2</v>
      </c>
      <c r="AR88" s="93">
        <f t="shared" ref="AR88" si="135">AO88+AP88+AQ88</f>
        <v>2</v>
      </c>
      <c r="AS88" s="93" t="str">
        <f t="shared" ref="AS88" si="136">IF(AR88=0,"x"," ")</f>
        <v xml:space="preserve"> </v>
      </c>
      <c r="AT88" s="93" t="str">
        <f t="shared" ref="AT88" si="137">IF(AR88=3,"x"," ")</f>
        <v xml:space="preserve"> </v>
      </c>
      <c r="AU88" s="93" t="str">
        <f t="shared" ref="AU88" si="138">IF(AR88=5,"x"," ")</f>
        <v xml:space="preserve"> </v>
      </c>
      <c r="AV88" s="93" t="str">
        <f t="shared" ref="AV88" si="139">IF(AR88=2,"x"," ")</f>
        <v>x</v>
      </c>
      <c r="AW88" s="93" t="str">
        <f t="shared" ref="AW88" si="140">IF(AR88=7,"x"," ")</f>
        <v xml:space="preserve"> </v>
      </c>
      <c r="AX88" s="93" t="str">
        <f t="shared" ref="AX88" si="141">IF(AR88=6,"x"," ")</f>
        <v xml:space="preserve"> </v>
      </c>
      <c r="AY88" s="93" t="str">
        <f t="shared" ref="AY88" si="142">IF(AR88&gt;7,"x"," ")</f>
        <v xml:space="preserve"> </v>
      </c>
      <c r="AZ88" s="98">
        <f t="shared" ref="AZ88" si="143">IF(AS88="x",1,(IF(AT88="x",1,(IF(AU88="x",1,0)))))</f>
        <v>0</v>
      </c>
      <c r="BA88" s="99">
        <f t="shared" ref="BA88" si="144">IF(AV88="x",1,(IF(AW88="x",1,0)))</f>
        <v>1</v>
      </c>
      <c r="BB88" s="99">
        <f t="shared" ref="BB88" si="145">IF(AX88="x",1,(IF(AY88="x",1,0)))</f>
        <v>0</v>
      </c>
      <c r="BC88" s="93">
        <f t="shared" ref="BC88" si="146">IF(BA88=1,1,(IF(BB88=1,1,0)))</f>
        <v>1</v>
      </c>
      <c r="BD88" s="67">
        <f t="shared" ref="BD88" si="147">COUNTIF(AM88:AN88,"&gt;0")</f>
        <v>0</v>
      </c>
      <c r="BE88" s="135" t="str">
        <f t="shared" ref="BE88" si="148">C88</f>
        <v>Favorire la partecipazione alla vita sociale</v>
      </c>
      <c r="BF88" s="142" t="s">
        <v>102</v>
      </c>
      <c r="BG88" s="135">
        <f t="shared" ref="BG88" si="149">X88</f>
        <v>0</v>
      </c>
      <c r="BH88" s="142"/>
    </row>
    <row r="89" spans="1:144" s="4" customFormat="1" ht="23.25" x14ac:dyDescent="0.3">
      <c r="A89" s="73"/>
      <c r="B89" s="45" t="s">
        <v>0</v>
      </c>
      <c r="C89" s="239" t="s">
        <v>157</v>
      </c>
      <c r="D89" s="239"/>
      <c r="E89" s="239"/>
      <c r="F89" s="239"/>
      <c r="G89" s="239"/>
      <c r="H89" s="239"/>
      <c r="I89" s="239"/>
      <c r="J89" s="239"/>
      <c r="K89" s="239"/>
      <c r="L89" s="240"/>
      <c r="M89" s="74">
        <v>6</v>
      </c>
      <c r="N89" s="75">
        <v>5.5</v>
      </c>
      <c r="O89" s="76">
        <v>5</v>
      </c>
      <c r="P89" s="75">
        <v>4.5</v>
      </c>
      <c r="Q89" s="76">
        <v>4</v>
      </c>
      <c r="R89" s="75">
        <v>3.5</v>
      </c>
      <c r="S89" s="76">
        <v>3</v>
      </c>
      <c r="T89" s="75">
        <v>2.5</v>
      </c>
      <c r="U89" s="76">
        <v>2</v>
      </c>
      <c r="V89" s="75">
        <v>1.5</v>
      </c>
      <c r="W89" s="77">
        <v>1</v>
      </c>
      <c r="X89" s="241" t="s">
        <v>37</v>
      </c>
      <c r="Y89" s="242"/>
      <c r="Z89" s="242"/>
      <c r="AA89" s="242"/>
      <c r="AB89" s="242"/>
      <c r="AC89" s="242"/>
      <c r="AD89" s="242"/>
      <c r="AE89" s="242"/>
      <c r="AF89" s="242"/>
      <c r="AG89" s="242"/>
      <c r="AI89" s="95"/>
      <c r="AJ89" s="147"/>
      <c r="AK89" s="148"/>
      <c r="AL89" s="149"/>
      <c r="AM89" s="149"/>
      <c r="AN89" s="149"/>
      <c r="AO89" s="149"/>
      <c r="AP89" s="149"/>
      <c r="AQ89" s="149"/>
      <c r="AR89" s="149"/>
      <c r="AS89" s="148"/>
      <c r="AT89" s="148"/>
      <c r="AU89" s="148"/>
      <c r="AV89" s="147"/>
      <c r="AW89" s="147"/>
      <c r="AX89" s="95"/>
      <c r="AY89" s="95"/>
      <c r="AZ89" s="148"/>
      <c r="BA89" s="147"/>
      <c r="BB89" s="147"/>
      <c r="BC89" s="150"/>
      <c r="BD89" s="3"/>
      <c r="BE89" s="141"/>
      <c r="BF89" s="141"/>
      <c r="BG89" s="3"/>
      <c r="BH89" s="141"/>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row>
    <row r="90" spans="1:144" ht="30" x14ac:dyDescent="0.35">
      <c r="A90" s="1"/>
      <c r="B90" s="15">
        <v>3</v>
      </c>
      <c r="C90" s="243" t="s">
        <v>128</v>
      </c>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5"/>
      <c r="AH90" s="128"/>
      <c r="AI90" s="47"/>
      <c r="AJ90" s="47"/>
      <c r="AK90" s="47"/>
      <c r="AL90" s="47"/>
      <c r="AM90" s="47"/>
      <c r="AN90" s="47"/>
      <c r="AO90" s="47"/>
      <c r="AP90" s="47"/>
      <c r="AQ90" s="47"/>
      <c r="AR90" s="47"/>
      <c r="AS90" s="47"/>
      <c r="AT90" s="47"/>
      <c r="AU90" s="47"/>
      <c r="AV90" s="47"/>
      <c r="AW90" s="47"/>
      <c r="AX90" s="47"/>
      <c r="AY90" s="47"/>
      <c r="AZ90" s="47"/>
      <c r="BA90" s="47"/>
      <c r="BB90" s="47"/>
      <c r="BC90" s="47"/>
      <c r="BH90" s="151" t="s">
        <v>78</v>
      </c>
      <c r="BI90" s="146" t="str">
        <f>C90</f>
        <v>Promuovere lo sviluppo e l’autonomia delle persone assistite</v>
      </c>
    </row>
    <row r="91" spans="1:144" ht="45" x14ac:dyDescent="0.2">
      <c r="A91" s="139" t="str">
        <f t="shared" ref="A91:A92" si="150">IF(BC91=1,"X"," ")</f>
        <v>X</v>
      </c>
      <c r="B91" s="140">
        <v>3.1</v>
      </c>
      <c r="C91" s="205" t="s">
        <v>154</v>
      </c>
      <c r="D91" s="206"/>
      <c r="E91" s="206"/>
      <c r="F91" s="206"/>
      <c r="G91" s="206"/>
      <c r="H91" s="206"/>
      <c r="I91" s="206"/>
      <c r="J91" s="206"/>
      <c r="K91" s="206"/>
      <c r="L91" s="206"/>
      <c r="M91" s="136"/>
      <c r="N91" s="137"/>
      <c r="O91" s="137"/>
      <c r="P91" s="137"/>
      <c r="Q91" s="137"/>
      <c r="R91" s="137"/>
      <c r="S91" s="137"/>
      <c r="T91" s="137"/>
      <c r="U91" s="137"/>
      <c r="V91" s="137"/>
      <c r="W91" s="138"/>
      <c r="X91" s="202"/>
      <c r="Y91" s="203"/>
      <c r="Z91" s="203"/>
      <c r="AA91" s="203"/>
      <c r="AB91" s="203"/>
      <c r="AC91" s="203"/>
      <c r="AD91" s="203"/>
      <c r="AE91" s="203"/>
      <c r="AF91" s="203"/>
      <c r="AG91" s="204"/>
      <c r="AH91" s="145" t="str">
        <f t="shared" ref="AH91:AH92" si="151">IF(BB91=1,"Attenzione - valido solo 1 voto per riga",(IF(BA91=1,"Attenzione - ingresso obbligatorio"," ")))</f>
        <v>Attenzione - ingresso obbligatorio</v>
      </c>
      <c r="AI91" s="47" t="s">
        <v>1</v>
      </c>
      <c r="AJ91" s="47">
        <f t="shared" ref="AJ91:AJ92" si="152">IF(AV91="x",1,0)</f>
        <v>1</v>
      </c>
      <c r="AK91" s="47">
        <f t="shared" ref="AK91:AK92" si="153">AL91+AM91</f>
        <v>0</v>
      </c>
      <c r="AL91" s="97">
        <f t="shared" ref="AL91:AL92" si="154">COUNTIF(M91:Q91,"*")</f>
        <v>0</v>
      </c>
      <c r="AM91" s="97">
        <f t="shared" ref="AM91:AM92" si="155">COUNTIF(R91:W91,"*")</f>
        <v>0</v>
      </c>
      <c r="AN91" s="97">
        <f t="shared" ref="AN91:AN92" si="156">COUNTIF(X91,"*")</f>
        <v>0</v>
      </c>
      <c r="AO91" s="93">
        <f t="shared" ref="AO91:AO92" si="157">AL91*3</f>
        <v>0</v>
      </c>
      <c r="AP91" s="93">
        <f t="shared" ref="AP91:AP92" si="158">AM91*5</f>
        <v>0</v>
      </c>
      <c r="AQ91" s="93">
        <f t="shared" ref="AQ91:AQ92" si="159">IF(AN91=1,0,2)</f>
        <v>2</v>
      </c>
      <c r="AR91" s="93">
        <f t="shared" ref="AR91:AR92" si="160">AO91+AP91+AQ91</f>
        <v>2</v>
      </c>
      <c r="AS91" s="93" t="str">
        <f t="shared" ref="AS91:AS92" si="161">IF(AR91=0,"x"," ")</f>
        <v xml:space="preserve"> </v>
      </c>
      <c r="AT91" s="93" t="str">
        <f t="shared" ref="AT91:AT92" si="162">IF(AR91=3,"x"," ")</f>
        <v xml:space="preserve"> </v>
      </c>
      <c r="AU91" s="93" t="str">
        <f t="shared" ref="AU91:AU92" si="163">IF(AR91=5,"x"," ")</f>
        <v xml:space="preserve"> </v>
      </c>
      <c r="AV91" s="93" t="str">
        <f t="shared" ref="AV91:AV92" si="164">IF(AR91=2,"x"," ")</f>
        <v>x</v>
      </c>
      <c r="AW91" s="93" t="str">
        <f t="shared" ref="AW91:AW92" si="165">IF(AR91=7,"x"," ")</f>
        <v xml:space="preserve"> </v>
      </c>
      <c r="AX91" s="93" t="str">
        <f t="shared" ref="AX91:AX92" si="166">IF(AR91=6,"x"," ")</f>
        <v xml:space="preserve"> </v>
      </c>
      <c r="AY91" s="93" t="str">
        <f t="shared" ref="AY91:AY92" si="167">IF(AR91&gt;7,"x"," ")</f>
        <v xml:space="preserve"> </v>
      </c>
      <c r="AZ91" s="98">
        <f t="shared" ref="AZ91:AZ92" si="168">IF(AS91="x",1,(IF(AT91="x",1,(IF(AU91="x",1,0)))))</f>
        <v>0</v>
      </c>
      <c r="BA91" s="99">
        <f t="shared" ref="BA91:BA92" si="169">IF(AV91="x",1,(IF(AW91="x",1,0)))</f>
        <v>1</v>
      </c>
      <c r="BB91" s="99">
        <f t="shared" ref="BB91:BB92" si="170">IF(AX91="x",1,(IF(AY91="x",1,0)))</f>
        <v>0</v>
      </c>
      <c r="BC91" s="93">
        <f t="shared" ref="BC91:BC92" si="171">IF(BA91=1,1,(IF(BB91=1,1,0)))</f>
        <v>1</v>
      </c>
      <c r="BD91" s="67">
        <f t="shared" ref="BD91:BD92" si="172">COUNTIF(AM91:AN91,"&gt;0")</f>
        <v>0</v>
      </c>
      <c r="BE91" s="135" t="str">
        <f t="shared" ref="BE91:BE92" si="173">C91</f>
        <v>Riconoscere le risorse e il potenziale delle persone assistite</v>
      </c>
      <c r="BF91" s="142" t="s">
        <v>102</v>
      </c>
      <c r="BG91" s="135">
        <f t="shared" ref="BG91:BG92" si="174">X91</f>
        <v>0</v>
      </c>
      <c r="BH91" s="142"/>
    </row>
    <row r="92" spans="1:144" ht="45" x14ac:dyDescent="0.2">
      <c r="A92" s="139" t="str">
        <f t="shared" si="150"/>
        <v>X</v>
      </c>
      <c r="B92" s="140">
        <v>3.2</v>
      </c>
      <c r="C92" s="205" t="s">
        <v>153</v>
      </c>
      <c r="D92" s="206"/>
      <c r="E92" s="206"/>
      <c r="F92" s="206"/>
      <c r="G92" s="206"/>
      <c r="H92" s="206"/>
      <c r="I92" s="206"/>
      <c r="J92" s="206"/>
      <c r="K92" s="206"/>
      <c r="L92" s="206"/>
      <c r="M92" s="136"/>
      <c r="N92" s="137"/>
      <c r="O92" s="137"/>
      <c r="P92" s="137"/>
      <c r="Q92" s="137"/>
      <c r="R92" s="137"/>
      <c r="S92" s="137"/>
      <c r="T92" s="137"/>
      <c r="U92" s="137"/>
      <c r="V92" s="137"/>
      <c r="W92" s="138"/>
      <c r="X92" s="202"/>
      <c r="Y92" s="203"/>
      <c r="Z92" s="203"/>
      <c r="AA92" s="203"/>
      <c r="AB92" s="203"/>
      <c r="AC92" s="203"/>
      <c r="AD92" s="203"/>
      <c r="AE92" s="203"/>
      <c r="AF92" s="203"/>
      <c r="AG92" s="204"/>
      <c r="AH92" s="145" t="str">
        <f t="shared" si="151"/>
        <v>Attenzione - ingresso obbligatorio</v>
      </c>
      <c r="AI92" s="47" t="s">
        <v>1</v>
      </c>
      <c r="AJ92" s="47">
        <f t="shared" si="152"/>
        <v>1</v>
      </c>
      <c r="AK92" s="47">
        <f t="shared" si="153"/>
        <v>0</v>
      </c>
      <c r="AL92" s="97">
        <f t="shared" si="154"/>
        <v>0</v>
      </c>
      <c r="AM92" s="97">
        <f t="shared" si="155"/>
        <v>0</v>
      </c>
      <c r="AN92" s="97">
        <f t="shared" si="156"/>
        <v>0</v>
      </c>
      <c r="AO92" s="93">
        <f t="shared" si="157"/>
        <v>0</v>
      </c>
      <c r="AP92" s="93">
        <f t="shared" si="158"/>
        <v>0</v>
      </c>
      <c r="AQ92" s="93">
        <f t="shared" si="159"/>
        <v>2</v>
      </c>
      <c r="AR92" s="93">
        <f t="shared" si="160"/>
        <v>2</v>
      </c>
      <c r="AS92" s="93" t="str">
        <f t="shared" si="161"/>
        <v xml:space="preserve"> </v>
      </c>
      <c r="AT92" s="93" t="str">
        <f t="shared" si="162"/>
        <v xml:space="preserve"> </v>
      </c>
      <c r="AU92" s="93" t="str">
        <f t="shared" si="163"/>
        <v xml:space="preserve"> </v>
      </c>
      <c r="AV92" s="93" t="str">
        <f t="shared" si="164"/>
        <v>x</v>
      </c>
      <c r="AW92" s="93" t="str">
        <f t="shared" si="165"/>
        <v xml:space="preserve"> </v>
      </c>
      <c r="AX92" s="93" t="str">
        <f t="shared" si="166"/>
        <v xml:space="preserve"> </v>
      </c>
      <c r="AY92" s="93" t="str">
        <f t="shared" si="167"/>
        <v xml:space="preserve"> </v>
      </c>
      <c r="AZ92" s="98">
        <f t="shared" si="168"/>
        <v>0</v>
      </c>
      <c r="BA92" s="99">
        <f t="shared" si="169"/>
        <v>1</v>
      </c>
      <c r="BB92" s="99">
        <f t="shared" si="170"/>
        <v>0</v>
      </c>
      <c r="BC92" s="93">
        <f t="shared" si="171"/>
        <v>1</v>
      </c>
      <c r="BD92" s="67">
        <f t="shared" si="172"/>
        <v>0</v>
      </c>
      <c r="BE92" s="135" t="str">
        <f t="shared" si="173"/>
        <v>Promuovere e mantenere l’autonomia delle persone assistite nelle attività della vita quotidiana</v>
      </c>
      <c r="BF92" s="142" t="s">
        <v>102</v>
      </c>
      <c r="BG92" s="135">
        <f t="shared" si="174"/>
        <v>0</v>
      </c>
      <c r="BH92" s="142"/>
    </row>
    <row r="93" spans="1:144" s="4" customFormat="1" ht="23.25" x14ac:dyDescent="0.3">
      <c r="A93" s="73"/>
      <c r="B93" s="45" t="s">
        <v>0</v>
      </c>
      <c r="C93" s="239" t="s">
        <v>157</v>
      </c>
      <c r="D93" s="239"/>
      <c r="E93" s="239"/>
      <c r="F93" s="239"/>
      <c r="G93" s="239"/>
      <c r="H93" s="239"/>
      <c r="I93" s="239"/>
      <c r="J93" s="239"/>
      <c r="K93" s="239"/>
      <c r="L93" s="240"/>
      <c r="M93" s="74">
        <v>6</v>
      </c>
      <c r="N93" s="75">
        <v>5.5</v>
      </c>
      <c r="O93" s="76">
        <v>5</v>
      </c>
      <c r="P93" s="75">
        <v>4.5</v>
      </c>
      <c r="Q93" s="76">
        <v>4</v>
      </c>
      <c r="R93" s="75">
        <v>3.5</v>
      </c>
      <c r="S93" s="76">
        <v>3</v>
      </c>
      <c r="T93" s="75">
        <v>2.5</v>
      </c>
      <c r="U93" s="76">
        <v>2</v>
      </c>
      <c r="V93" s="75">
        <v>1.5</v>
      </c>
      <c r="W93" s="77">
        <v>1</v>
      </c>
      <c r="X93" s="241" t="s">
        <v>37</v>
      </c>
      <c r="Y93" s="242"/>
      <c r="Z93" s="242"/>
      <c r="AA93" s="242"/>
      <c r="AB93" s="242"/>
      <c r="AC93" s="242"/>
      <c r="AD93" s="242"/>
      <c r="AE93" s="242"/>
      <c r="AF93" s="242"/>
      <c r="AG93" s="242"/>
      <c r="AI93" s="95"/>
      <c r="AJ93" s="147"/>
      <c r="AK93" s="148"/>
      <c r="AL93" s="149"/>
      <c r="AM93" s="149"/>
      <c r="AN93" s="149"/>
      <c r="AO93" s="149"/>
      <c r="AP93" s="149"/>
      <c r="AQ93" s="149"/>
      <c r="AR93" s="149"/>
      <c r="AS93" s="148"/>
      <c r="AT93" s="148"/>
      <c r="AU93" s="148"/>
      <c r="AV93" s="147"/>
      <c r="AW93" s="147"/>
      <c r="AX93" s="95"/>
      <c r="AY93" s="95"/>
      <c r="AZ93" s="148"/>
      <c r="BA93" s="147"/>
      <c r="BB93" s="147"/>
      <c r="BC93" s="150"/>
      <c r="BD93" s="3"/>
      <c r="BE93" s="141"/>
      <c r="BF93" s="141"/>
      <c r="BG93" s="3"/>
      <c r="BH93" s="141"/>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row>
    <row r="94" spans="1:144" ht="30" x14ac:dyDescent="0.35">
      <c r="A94" s="1"/>
      <c r="B94" s="15">
        <v>4</v>
      </c>
      <c r="C94" s="243" t="s">
        <v>129</v>
      </c>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5"/>
      <c r="AH94" s="128"/>
      <c r="AI94" s="47"/>
      <c r="AJ94" s="47"/>
      <c r="AK94" s="47"/>
      <c r="AL94" s="47"/>
      <c r="AM94" s="47"/>
      <c r="AN94" s="47"/>
      <c r="AO94" s="47"/>
      <c r="AP94" s="47"/>
      <c r="AQ94" s="47"/>
      <c r="AR94" s="47"/>
      <c r="AS94" s="47"/>
      <c r="AT94" s="47"/>
      <c r="AU94" s="47"/>
      <c r="AV94" s="47"/>
      <c r="AW94" s="47"/>
      <c r="AX94" s="47"/>
      <c r="AY94" s="47"/>
      <c r="AZ94" s="47"/>
      <c r="BA94" s="47"/>
      <c r="BB94" s="47"/>
      <c r="BC94" s="47"/>
      <c r="BH94" s="151" t="s">
        <v>78</v>
      </c>
      <c r="BI94" s="146" t="str">
        <f>C94</f>
        <v>Conoscere il proprio ruolo professionale e svolgerlo in modo competente</v>
      </c>
    </row>
    <row r="95" spans="1:144" ht="45" x14ac:dyDescent="0.2">
      <c r="A95" s="139" t="str">
        <f t="shared" ref="A95:A97" si="175">IF(BC95=1,"X"," ")</f>
        <v>X</v>
      </c>
      <c r="B95" s="140">
        <v>4.0999999999999996</v>
      </c>
      <c r="C95" s="205" t="s">
        <v>151</v>
      </c>
      <c r="D95" s="206"/>
      <c r="E95" s="206"/>
      <c r="F95" s="206"/>
      <c r="G95" s="206"/>
      <c r="H95" s="206"/>
      <c r="I95" s="206"/>
      <c r="J95" s="206"/>
      <c r="K95" s="206"/>
      <c r="L95" s="206"/>
      <c r="M95" s="136"/>
      <c r="N95" s="137"/>
      <c r="O95" s="137"/>
      <c r="P95" s="137"/>
      <c r="Q95" s="137"/>
      <c r="R95" s="137"/>
      <c r="S95" s="137"/>
      <c r="T95" s="137"/>
      <c r="U95" s="137"/>
      <c r="V95" s="137"/>
      <c r="W95" s="138"/>
      <c r="X95" s="202"/>
      <c r="Y95" s="203"/>
      <c r="Z95" s="203"/>
      <c r="AA95" s="203"/>
      <c r="AB95" s="203"/>
      <c r="AC95" s="203"/>
      <c r="AD95" s="203"/>
      <c r="AE95" s="203"/>
      <c r="AF95" s="203"/>
      <c r="AG95" s="204"/>
      <c r="AH95" s="145" t="str">
        <f t="shared" ref="AH95:AH97" si="176">IF(BB95=1,"Attenzione - valido solo 1 voto per riga",(IF(BA95=1,"Attenzione - ingresso obbligatorio"," ")))</f>
        <v>Attenzione - ingresso obbligatorio</v>
      </c>
      <c r="AI95" s="47" t="s">
        <v>1</v>
      </c>
      <c r="AJ95" s="47">
        <f t="shared" ref="AJ95:AJ97" si="177">IF(AV95="x",1,0)</f>
        <v>1</v>
      </c>
      <c r="AK95" s="47">
        <f t="shared" ref="AK95:AK97" si="178">AL95+AM95</f>
        <v>0</v>
      </c>
      <c r="AL95" s="97">
        <f t="shared" ref="AL95:AL97" si="179">COUNTIF(M95:Q95,"*")</f>
        <v>0</v>
      </c>
      <c r="AM95" s="97">
        <f t="shared" ref="AM95:AM97" si="180">COUNTIF(R95:W95,"*")</f>
        <v>0</v>
      </c>
      <c r="AN95" s="97">
        <f t="shared" ref="AN95:AN97" si="181">COUNTIF(X95,"*")</f>
        <v>0</v>
      </c>
      <c r="AO95" s="93">
        <f t="shared" ref="AO95:AO97" si="182">AL95*3</f>
        <v>0</v>
      </c>
      <c r="AP95" s="93">
        <f t="shared" ref="AP95:AP97" si="183">AM95*5</f>
        <v>0</v>
      </c>
      <c r="AQ95" s="93">
        <f t="shared" ref="AQ95:AQ97" si="184">IF(AN95=1,0,2)</f>
        <v>2</v>
      </c>
      <c r="AR95" s="93">
        <f t="shared" ref="AR95:AR97" si="185">AO95+AP95+AQ95</f>
        <v>2</v>
      </c>
      <c r="AS95" s="93" t="str">
        <f t="shared" ref="AS95:AS97" si="186">IF(AR95=0,"x"," ")</f>
        <v xml:space="preserve"> </v>
      </c>
      <c r="AT95" s="93" t="str">
        <f t="shared" ref="AT95:AT97" si="187">IF(AR95=3,"x"," ")</f>
        <v xml:space="preserve"> </v>
      </c>
      <c r="AU95" s="93" t="str">
        <f t="shared" ref="AU95:AU97" si="188">IF(AR95=5,"x"," ")</f>
        <v xml:space="preserve"> </v>
      </c>
      <c r="AV95" s="93" t="str">
        <f t="shared" ref="AV95:AV97" si="189">IF(AR95=2,"x"," ")</f>
        <v>x</v>
      </c>
      <c r="AW95" s="93" t="str">
        <f t="shared" ref="AW95:AW97" si="190">IF(AR95=7,"x"," ")</f>
        <v xml:space="preserve"> </v>
      </c>
      <c r="AX95" s="93" t="str">
        <f t="shared" ref="AX95:AX97" si="191">IF(AR95=6,"x"," ")</f>
        <v xml:space="preserve"> </v>
      </c>
      <c r="AY95" s="93" t="str">
        <f t="shared" ref="AY95:AY97" si="192">IF(AR95&gt;7,"x"," ")</f>
        <v xml:space="preserve"> </v>
      </c>
      <c r="AZ95" s="98">
        <f t="shared" ref="AZ95:AZ97" si="193">IF(AS95="x",1,(IF(AT95="x",1,(IF(AU95="x",1,0)))))</f>
        <v>0</v>
      </c>
      <c r="BA95" s="99">
        <f t="shared" ref="BA95:BA97" si="194">IF(AV95="x",1,(IF(AW95="x",1,0)))</f>
        <v>1</v>
      </c>
      <c r="BB95" s="99">
        <f t="shared" ref="BB95:BB97" si="195">IF(AX95="x",1,(IF(AY95="x",1,0)))</f>
        <v>0</v>
      </c>
      <c r="BC95" s="93">
        <f t="shared" ref="BC95:BC97" si="196">IF(BA95=1,1,(IF(BB95=1,1,0)))</f>
        <v>1</v>
      </c>
      <c r="BD95" s="67">
        <f t="shared" ref="BD95:BD97" si="197">COUNTIF(AM95:AN95,"&gt;0")</f>
        <v>0</v>
      </c>
      <c r="BE95" s="135" t="str">
        <f t="shared" ref="BE95:BE97" si="198">C95</f>
        <v>Conoscere il proprio ruolo professionale ed assumerlo con competenza</v>
      </c>
      <c r="BF95" s="142" t="s">
        <v>102</v>
      </c>
      <c r="BG95" s="135">
        <f t="shared" ref="BG95:BG97" si="199">X95</f>
        <v>0</v>
      </c>
      <c r="BH95" s="142"/>
    </row>
    <row r="96" spans="1:144" ht="45" x14ac:dyDescent="0.2">
      <c r="A96" s="139" t="str">
        <f t="shared" si="175"/>
        <v>X</v>
      </c>
      <c r="B96" s="140">
        <v>4.2</v>
      </c>
      <c r="C96" s="205" t="s">
        <v>150</v>
      </c>
      <c r="D96" s="206"/>
      <c r="E96" s="206"/>
      <c r="F96" s="206"/>
      <c r="G96" s="206"/>
      <c r="H96" s="206"/>
      <c r="I96" s="206"/>
      <c r="J96" s="206"/>
      <c r="K96" s="206"/>
      <c r="L96" s="206"/>
      <c r="M96" s="136"/>
      <c r="N96" s="137"/>
      <c r="O96" s="137"/>
      <c r="P96" s="137"/>
      <c r="Q96" s="137"/>
      <c r="R96" s="137"/>
      <c r="S96" s="137"/>
      <c r="T96" s="137"/>
      <c r="U96" s="137"/>
      <c r="V96" s="137"/>
      <c r="W96" s="138"/>
      <c r="X96" s="202"/>
      <c r="Y96" s="203"/>
      <c r="Z96" s="203"/>
      <c r="AA96" s="203"/>
      <c r="AB96" s="203"/>
      <c r="AC96" s="203"/>
      <c r="AD96" s="203"/>
      <c r="AE96" s="203"/>
      <c r="AF96" s="203"/>
      <c r="AG96" s="204"/>
      <c r="AH96" s="145" t="str">
        <f t="shared" si="176"/>
        <v>Attenzione - ingresso obbligatorio</v>
      </c>
      <c r="AI96" s="47" t="s">
        <v>1</v>
      </c>
      <c r="AJ96" s="47">
        <f t="shared" si="177"/>
        <v>1</v>
      </c>
      <c r="AK96" s="47">
        <f t="shared" si="178"/>
        <v>0</v>
      </c>
      <c r="AL96" s="97">
        <f t="shared" si="179"/>
        <v>0</v>
      </c>
      <c r="AM96" s="97">
        <f t="shared" si="180"/>
        <v>0</v>
      </c>
      <c r="AN96" s="97">
        <f t="shared" si="181"/>
        <v>0</v>
      </c>
      <c r="AO96" s="93">
        <f t="shared" si="182"/>
        <v>0</v>
      </c>
      <c r="AP96" s="93">
        <f t="shared" si="183"/>
        <v>0</v>
      </c>
      <c r="AQ96" s="93">
        <f t="shared" si="184"/>
        <v>2</v>
      </c>
      <c r="AR96" s="93">
        <f t="shared" si="185"/>
        <v>2</v>
      </c>
      <c r="AS96" s="93" t="str">
        <f t="shared" si="186"/>
        <v xml:space="preserve"> </v>
      </c>
      <c r="AT96" s="93" t="str">
        <f t="shared" si="187"/>
        <v xml:space="preserve"> </v>
      </c>
      <c r="AU96" s="93" t="str">
        <f t="shared" si="188"/>
        <v xml:space="preserve"> </v>
      </c>
      <c r="AV96" s="93" t="str">
        <f t="shared" si="189"/>
        <v>x</v>
      </c>
      <c r="AW96" s="93" t="str">
        <f t="shared" si="190"/>
        <v xml:space="preserve"> </v>
      </c>
      <c r="AX96" s="93" t="str">
        <f t="shared" si="191"/>
        <v xml:space="preserve"> </v>
      </c>
      <c r="AY96" s="93" t="str">
        <f t="shared" si="192"/>
        <v xml:space="preserve"> </v>
      </c>
      <c r="AZ96" s="98">
        <f t="shared" si="193"/>
        <v>0</v>
      </c>
      <c r="BA96" s="99">
        <f t="shared" si="194"/>
        <v>1</v>
      </c>
      <c r="BB96" s="99">
        <f t="shared" si="195"/>
        <v>0</v>
      </c>
      <c r="BC96" s="93">
        <f t="shared" si="196"/>
        <v>1</v>
      </c>
      <c r="BD96" s="67">
        <f t="shared" si="197"/>
        <v>0</v>
      </c>
      <c r="BE96" s="135" t="str">
        <f t="shared" si="198"/>
        <v>Lavorare in gruppo e utilizzare la propria competenza professionale</v>
      </c>
      <c r="BF96" s="142" t="s">
        <v>102</v>
      </c>
      <c r="BG96" s="135">
        <f t="shared" si="199"/>
        <v>0</v>
      </c>
      <c r="BH96" s="142"/>
    </row>
    <row r="97" spans="1:144" ht="45" x14ac:dyDescent="0.2">
      <c r="A97" s="139" t="str">
        <f t="shared" si="175"/>
        <v>X</v>
      </c>
      <c r="B97" s="140">
        <v>4.3</v>
      </c>
      <c r="C97" s="205" t="s">
        <v>130</v>
      </c>
      <c r="D97" s="206"/>
      <c r="E97" s="206"/>
      <c r="F97" s="206"/>
      <c r="G97" s="206"/>
      <c r="H97" s="206"/>
      <c r="I97" s="206"/>
      <c r="J97" s="206"/>
      <c r="K97" s="206"/>
      <c r="L97" s="206"/>
      <c r="M97" s="136"/>
      <c r="N97" s="137"/>
      <c r="O97" s="137"/>
      <c r="P97" s="137"/>
      <c r="Q97" s="137"/>
      <c r="R97" s="137"/>
      <c r="S97" s="137"/>
      <c r="T97" s="137"/>
      <c r="U97" s="137"/>
      <c r="V97" s="137"/>
      <c r="W97" s="138"/>
      <c r="X97" s="202"/>
      <c r="Y97" s="203"/>
      <c r="Z97" s="203"/>
      <c r="AA97" s="203"/>
      <c r="AB97" s="203"/>
      <c r="AC97" s="203"/>
      <c r="AD97" s="203"/>
      <c r="AE97" s="203"/>
      <c r="AF97" s="203"/>
      <c r="AG97" s="204"/>
      <c r="AH97" s="145" t="str">
        <f t="shared" si="176"/>
        <v>Attenzione - ingresso obbligatorio</v>
      </c>
      <c r="AI97" s="47" t="s">
        <v>1</v>
      </c>
      <c r="AJ97" s="47">
        <f t="shared" si="177"/>
        <v>1</v>
      </c>
      <c r="AK97" s="47">
        <f t="shared" si="178"/>
        <v>0</v>
      </c>
      <c r="AL97" s="97">
        <f t="shared" si="179"/>
        <v>0</v>
      </c>
      <c r="AM97" s="97">
        <f t="shared" si="180"/>
        <v>0</v>
      </c>
      <c r="AN97" s="97">
        <f t="shared" si="181"/>
        <v>0</v>
      </c>
      <c r="AO97" s="93">
        <f t="shared" si="182"/>
        <v>0</v>
      </c>
      <c r="AP97" s="93">
        <f t="shared" si="183"/>
        <v>0</v>
      </c>
      <c r="AQ97" s="93">
        <f t="shared" si="184"/>
        <v>2</v>
      </c>
      <c r="AR97" s="93">
        <f t="shared" si="185"/>
        <v>2</v>
      </c>
      <c r="AS97" s="93" t="str">
        <f t="shared" si="186"/>
        <v xml:space="preserve"> </v>
      </c>
      <c r="AT97" s="93" t="str">
        <f t="shared" si="187"/>
        <v xml:space="preserve"> </v>
      </c>
      <c r="AU97" s="93" t="str">
        <f t="shared" si="188"/>
        <v xml:space="preserve"> </v>
      </c>
      <c r="AV97" s="93" t="str">
        <f t="shared" si="189"/>
        <v>x</v>
      </c>
      <c r="AW97" s="93" t="str">
        <f t="shared" si="190"/>
        <v xml:space="preserve"> </v>
      </c>
      <c r="AX97" s="93" t="str">
        <f t="shared" si="191"/>
        <v xml:space="preserve"> </v>
      </c>
      <c r="AY97" s="93" t="str">
        <f t="shared" si="192"/>
        <v xml:space="preserve"> </v>
      </c>
      <c r="AZ97" s="98">
        <f t="shared" si="193"/>
        <v>0</v>
      </c>
      <c r="BA97" s="99">
        <f t="shared" si="194"/>
        <v>1</v>
      </c>
      <c r="BB97" s="99">
        <f t="shared" si="195"/>
        <v>0</v>
      </c>
      <c r="BC97" s="93">
        <f t="shared" si="196"/>
        <v>1</v>
      </c>
      <c r="BD97" s="67">
        <f t="shared" si="197"/>
        <v>0</v>
      </c>
      <c r="BE97" s="135" t="str">
        <f t="shared" si="198"/>
        <v>Stabilire, intrattenere e sciogliere relazioni professionali</v>
      </c>
      <c r="BF97" s="142" t="s">
        <v>102</v>
      </c>
      <c r="BG97" s="135">
        <f t="shared" si="199"/>
        <v>0</v>
      </c>
      <c r="BH97" s="142"/>
    </row>
    <row r="98" spans="1:144" ht="45" x14ac:dyDescent="0.2">
      <c r="A98" s="139" t="str">
        <f t="shared" ref="A98" si="200">IF(BC98=1,"X"," ")</f>
        <v>X</v>
      </c>
      <c r="B98" s="140" t="s">
        <v>133</v>
      </c>
      <c r="C98" s="205" t="s">
        <v>149</v>
      </c>
      <c r="D98" s="206"/>
      <c r="E98" s="206"/>
      <c r="F98" s="206"/>
      <c r="G98" s="206"/>
      <c r="H98" s="206"/>
      <c r="I98" s="206"/>
      <c r="J98" s="206"/>
      <c r="K98" s="206"/>
      <c r="L98" s="206"/>
      <c r="M98" s="136"/>
      <c r="N98" s="137"/>
      <c r="O98" s="137"/>
      <c r="P98" s="137"/>
      <c r="Q98" s="137"/>
      <c r="R98" s="137"/>
      <c r="S98" s="137"/>
      <c r="T98" s="137"/>
      <c r="U98" s="137"/>
      <c r="V98" s="137"/>
      <c r="W98" s="138"/>
      <c r="X98" s="202"/>
      <c r="Y98" s="203"/>
      <c r="Z98" s="203"/>
      <c r="AA98" s="203"/>
      <c r="AB98" s="203"/>
      <c r="AC98" s="203"/>
      <c r="AD98" s="203"/>
      <c r="AE98" s="203"/>
      <c r="AF98" s="203"/>
      <c r="AG98" s="204"/>
      <c r="AH98" s="145" t="str">
        <f t="shared" ref="AH98" si="201">IF(BB98=1,"Attenzione - valido solo 1 voto per riga",(IF(BA98=1,"Attenzione - ingresso obbligatorio"," ")))</f>
        <v>Attenzione - ingresso obbligatorio</v>
      </c>
      <c r="AI98" s="47" t="s">
        <v>1</v>
      </c>
      <c r="AJ98" s="47">
        <f t="shared" ref="AJ98" si="202">IF(AV98="x",1,0)</f>
        <v>1</v>
      </c>
      <c r="AK98" s="47">
        <f t="shared" ref="AK98" si="203">AL98+AM98</f>
        <v>0</v>
      </c>
      <c r="AL98" s="97">
        <f t="shared" ref="AL98" si="204">COUNTIF(M98:Q98,"*")</f>
        <v>0</v>
      </c>
      <c r="AM98" s="97">
        <f t="shared" ref="AM98" si="205">COUNTIF(R98:W98,"*")</f>
        <v>0</v>
      </c>
      <c r="AN98" s="97">
        <f t="shared" ref="AN98" si="206">COUNTIF(X98,"*")</f>
        <v>0</v>
      </c>
      <c r="AO98" s="93">
        <f t="shared" ref="AO98" si="207">AL98*3</f>
        <v>0</v>
      </c>
      <c r="AP98" s="93">
        <f t="shared" ref="AP98" si="208">AM98*5</f>
        <v>0</v>
      </c>
      <c r="AQ98" s="93">
        <f t="shared" ref="AQ98" si="209">IF(AN98=1,0,2)</f>
        <v>2</v>
      </c>
      <c r="AR98" s="93">
        <f t="shared" ref="AR98" si="210">AO98+AP98+AQ98</f>
        <v>2</v>
      </c>
      <c r="AS98" s="93" t="str">
        <f t="shared" ref="AS98" si="211">IF(AR98=0,"x"," ")</f>
        <v xml:space="preserve"> </v>
      </c>
      <c r="AT98" s="93" t="str">
        <f t="shared" ref="AT98" si="212">IF(AR98=3,"x"," ")</f>
        <v xml:space="preserve"> </v>
      </c>
      <c r="AU98" s="93" t="str">
        <f t="shared" ref="AU98" si="213">IF(AR98=5,"x"," ")</f>
        <v xml:space="preserve"> </v>
      </c>
      <c r="AV98" s="93" t="str">
        <f t="shared" ref="AV98" si="214">IF(AR98=2,"x"," ")</f>
        <v>x</v>
      </c>
      <c r="AW98" s="93" t="str">
        <f t="shared" ref="AW98" si="215">IF(AR98=7,"x"," ")</f>
        <v xml:space="preserve"> </v>
      </c>
      <c r="AX98" s="93" t="str">
        <f t="shared" ref="AX98" si="216">IF(AR98=6,"x"," ")</f>
        <v xml:space="preserve"> </v>
      </c>
      <c r="AY98" s="93" t="str">
        <f t="shared" ref="AY98" si="217">IF(AR98&gt;7,"x"," ")</f>
        <v xml:space="preserve"> </v>
      </c>
      <c r="AZ98" s="98">
        <f t="shared" ref="AZ98" si="218">IF(AS98="x",1,(IF(AT98="x",1,(IF(AU98="x",1,0)))))</f>
        <v>0</v>
      </c>
      <c r="BA98" s="99">
        <f t="shared" ref="BA98" si="219">IF(AV98="x",1,(IF(AW98="x",1,0)))</f>
        <v>1</v>
      </c>
      <c r="BB98" s="99">
        <f t="shared" ref="BB98" si="220">IF(AX98="x",1,(IF(AY98="x",1,0)))</f>
        <v>0</v>
      </c>
      <c r="BC98" s="93">
        <f t="shared" ref="BC98" si="221">IF(BA98=1,1,(IF(BB98=1,1,0)))</f>
        <v>1</v>
      </c>
      <c r="BD98" s="67">
        <f t="shared" ref="BD98" si="222">COUNTIF(AM98:AN98,"&gt;0")</f>
        <v>0</v>
      </c>
      <c r="BE98" s="135" t="str">
        <f t="shared" ref="BE98" si="223">C98</f>
        <v>Collaborare al mantenimento delle comunicazioni con l’esterno</v>
      </c>
      <c r="BF98" s="142" t="s">
        <v>102</v>
      </c>
      <c r="BG98" s="135">
        <f t="shared" ref="BG98" si="224">X98</f>
        <v>0</v>
      </c>
      <c r="BH98" s="142"/>
    </row>
    <row r="99" spans="1:144" s="4" customFormat="1" ht="23.25" x14ac:dyDescent="0.3">
      <c r="A99" s="73"/>
      <c r="B99" s="45" t="s">
        <v>0</v>
      </c>
      <c r="C99" s="239" t="s">
        <v>157</v>
      </c>
      <c r="D99" s="239"/>
      <c r="E99" s="239"/>
      <c r="F99" s="239"/>
      <c r="G99" s="239"/>
      <c r="H99" s="239"/>
      <c r="I99" s="239"/>
      <c r="J99" s="239"/>
      <c r="K99" s="239"/>
      <c r="L99" s="240"/>
      <c r="M99" s="74">
        <v>6</v>
      </c>
      <c r="N99" s="75">
        <v>5.5</v>
      </c>
      <c r="O99" s="76">
        <v>5</v>
      </c>
      <c r="P99" s="75">
        <v>4.5</v>
      </c>
      <c r="Q99" s="76">
        <v>4</v>
      </c>
      <c r="R99" s="75">
        <v>3.5</v>
      </c>
      <c r="S99" s="76">
        <v>3</v>
      </c>
      <c r="T99" s="75">
        <v>2.5</v>
      </c>
      <c r="U99" s="76">
        <v>2</v>
      </c>
      <c r="V99" s="75">
        <v>1.5</v>
      </c>
      <c r="W99" s="77">
        <v>1</v>
      </c>
      <c r="X99" s="241" t="s">
        <v>37</v>
      </c>
      <c r="Y99" s="242"/>
      <c r="Z99" s="242"/>
      <c r="AA99" s="242"/>
      <c r="AB99" s="242"/>
      <c r="AC99" s="242"/>
      <c r="AD99" s="242"/>
      <c r="AE99" s="242"/>
      <c r="AF99" s="242"/>
      <c r="AG99" s="242"/>
      <c r="AI99" s="95"/>
      <c r="AJ99" s="147"/>
      <c r="AK99" s="148"/>
      <c r="AL99" s="149"/>
      <c r="AM99" s="149"/>
      <c r="AN99" s="149"/>
      <c r="AO99" s="149"/>
      <c r="AP99" s="149"/>
      <c r="AQ99" s="149"/>
      <c r="AR99" s="149"/>
      <c r="AS99" s="148"/>
      <c r="AT99" s="148"/>
      <c r="AU99" s="148"/>
      <c r="AV99" s="147"/>
      <c r="AW99" s="147"/>
      <c r="AX99" s="95"/>
      <c r="AY99" s="95"/>
      <c r="AZ99" s="148"/>
      <c r="BA99" s="147"/>
      <c r="BB99" s="147"/>
      <c r="BC99" s="150"/>
      <c r="BD99" s="3"/>
      <c r="BE99" s="141"/>
      <c r="BF99" s="141"/>
      <c r="BG99" s="3"/>
      <c r="BH99" s="141"/>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row>
    <row r="100" spans="1:144" ht="40.5" x14ac:dyDescent="0.35">
      <c r="A100" s="1"/>
      <c r="B100" s="15">
        <v>5</v>
      </c>
      <c r="C100" s="243" t="s">
        <v>131</v>
      </c>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5"/>
      <c r="AH100" s="128"/>
      <c r="AI100" s="47"/>
      <c r="AJ100" s="47"/>
      <c r="AK100" s="47"/>
      <c r="AL100" s="47"/>
      <c r="AM100" s="47"/>
      <c r="AN100" s="47"/>
      <c r="AO100" s="47"/>
      <c r="AP100" s="47"/>
      <c r="AQ100" s="47"/>
      <c r="AR100" s="47"/>
      <c r="AS100" s="47"/>
      <c r="AT100" s="47"/>
      <c r="AU100" s="47"/>
      <c r="AV100" s="47"/>
      <c r="AW100" s="47"/>
      <c r="AX100" s="47"/>
      <c r="AY100" s="47"/>
      <c r="AZ100" s="47"/>
      <c r="BA100" s="47"/>
      <c r="BB100" s="47"/>
      <c r="BC100" s="47"/>
      <c r="BH100" s="151" t="s">
        <v>78</v>
      </c>
      <c r="BI100" s="146" t="str">
        <f>C100</f>
        <v>Partecipare alla pianificazione, alla preparazione e alla valutazione di attività in sintonia con i bisogni e il potenziale delle persone assistite</v>
      </c>
    </row>
    <row r="101" spans="1:144" ht="45" x14ac:dyDescent="0.2">
      <c r="A101" s="139" t="str">
        <f t="shared" ref="A101" si="225">IF(BC101=1,"X"," ")</f>
        <v>X</v>
      </c>
      <c r="B101" s="140">
        <v>5.0999999999999996</v>
      </c>
      <c r="C101" s="205" t="s">
        <v>148</v>
      </c>
      <c r="D101" s="206"/>
      <c r="E101" s="206"/>
      <c r="F101" s="206"/>
      <c r="G101" s="206"/>
      <c r="H101" s="206"/>
      <c r="I101" s="206"/>
      <c r="J101" s="206"/>
      <c r="K101" s="206"/>
      <c r="L101" s="206"/>
      <c r="M101" s="136"/>
      <c r="N101" s="137"/>
      <c r="O101" s="137"/>
      <c r="P101" s="137"/>
      <c r="Q101" s="137"/>
      <c r="R101" s="137"/>
      <c r="S101" s="137"/>
      <c r="T101" s="137"/>
      <c r="U101" s="137"/>
      <c r="V101" s="137"/>
      <c r="W101" s="138"/>
      <c r="X101" s="202"/>
      <c r="Y101" s="203"/>
      <c r="Z101" s="203"/>
      <c r="AA101" s="203"/>
      <c r="AB101" s="203"/>
      <c r="AC101" s="203"/>
      <c r="AD101" s="203"/>
      <c r="AE101" s="203"/>
      <c r="AF101" s="203"/>
      <c r="AG101" s="204"/>
      <c r="AH101" s="145" t="str">
        <f t="shared" ref="AH101" si="226">IF(BB101=1,"Attenzione - valido solo 1 voto per riga",(IF(BA101=1,"Attenzione - ingresso obbligatorio"," ")))</f>
        <v>Attenzione - ingresso obbligatorio</v>
      </c>
      <c r="AI101" s="47" t="s">
        <v>1</v>
      </c>
      <c r="AJ101" s="47">
        <f t="shared" ref="AJ101" si="227">IF(AV101="x",1,0)</f>
        <v>1</v>
      </c>
      <c r="AK101" s="47">
        <f t="shared" ref="AK101" si="228">AL101+AM101</f>
        <v>0</v>
      </c>
      <c r="AL101" s="97">
        <f t="shared" ref="AL101" si="229">COUNTIF(M101:Q101,"*")</f>
        <v>0</v>
      </c>
      <c r="AM101" s="97">
        <f t="shared" ref="AM101" si="230">COUNTIF(R101:W101,"*")</f>
        <v>0</v>
      </c>
      <c r="AN101" s="97">
        <f t="shared" ref="AN101" si="231">COUNTIF(X101,"*")</f>
        <v>0</v>
      </c>
      <c r="AO101" s="93">
        <f t="shared" ref="AO101" si="232">AL101*3</f>
        <v>0</v>
      </c>
      <c r="AP101" s="93">
        <f t="shared" ref="AP101" si="233">AM101*5</f>
        <v>0</v>
      </c>
      <c r="AQ101" s="93">
        <f t="shared" ref="AQ101" si="234">IF(AN101=1,0,2)</f>
        <v>2</v>
      </c>
      <c r="AR101" s="93">
        <f t="shared" ref="AR101" si="235">AO101+AP101+AQ101</f>
        <v>2</v>
      </c>
      <c r="AS101" s="93" t="str">
        <f t="shared" ref="AS101" si="236">IF(AR101=0,"x"," ")</f>
        <v xml:space="preserve"> </v>
      </c>
      <c r="AT101" s="93" t="str">
        <f t="shared" ref="AT101" si="237">IF(AR101=3,"x"," ")</f>
        <v xml:space="preserve"> </v>
      </c>
      <c r="AU101" s="93" t="str">
        <f t="shared" ref="AU101" si="238">IF(AR101=5,"x"," ")</f>
        <v xml:space="preserve"> </v>
      </c>
      <c r="AV101" s="93" t="str">
        <f t="shared" ref="AV101" si="239">IF(AR101=2,"x"," ")</f>
        <v>x</v>
      </c>
      <c r="AW101" s="93" t="str">
        <f t="shared" ref="AW101" si="240">IF(AR101=7,"x"," ")</f>
        <v xml:space="preserve"> </v>
      </c>
      <c r="AX101" s="93" t="str">
        <f t="shared" ref="AX101" si="241">IF(AR101=6,"x"," ")</f>
        <v xml:space="preserve"> </v>
      </c>
      <c r="AY101" s="93" t="str">
        <f t="shared" ref="AY101" si="242">IF(AR101&gt;7,"x"," ")</f>
        <v xml:space="preserve"> </v>
      </c>
      <c r="AZ101" s="98">
        <f t="shared" ref="AZ101" si="243">IF(AS101="x",1,(IF(AT101="x",1,(IF(AU101="x",1,0)))))</f>
        <v>0</v>
      </c>
      <c r="BA101" s="99">
        <f t="shared" ref="BA101" si="244">IF(AV101="x",1,(IF(AW101="x",1,0)))</f>
        <v>1</v>
      </c>
      <c r="BB101" s="99">
        <f t="shared" ref="BB101" si="245">IF(AX101="x",1,(IF(AY101="x",1,0)))</f>
        <v>0</v>
      </c>
      <c r="BC101" s="93">
        <f t="shared" ref="BC101" si="246">IF(BA101=1,1,(IF(BB101=1,1,0)))</f>
        <v>1</v>
      </c>
      <c r="BD101" s="67">
        <f t="shared" ref="BD101" si="247">COUNTIF(AM101:AN101,"&gt;0")</f>
        <v>0</v>
      </c>
      <c r="BE101" s="135" t="str">
        <f t="shared" ref="BE101" si="248">C101</f>
        <v>Pianificare e preparare autonomamente le attività socio assistenziali</v>
      </c>
      <c r="BF101" s="142" t="s">
        <v>102</v>
      </c>
      <c r="BG101" s="135">
        <f t="shared" ref="BG101" si="249">X101</f>
        <v>0</v>
      </c>
      <c r="BH101" s="142"/>
    </row>
    <row r="102" spans="1:144" ht="45" x14ac:dyDescent="0.2">
      <c r="A102" s="139" t="str">
        <f t="shared" ref="A102" si="250">IF(BC102=1,"X"," ")</f>
        <v>X</v>
      </c>
      <c r="B102" s="140" t="s">
        <v>132</v>
      </c>
      <c r="C102" s="205" t="s">
        <v>134</v>
      </c>
      <c r="D102" s="206"/>
      <c r="E102" s="206"/>
      <c r="F102" s="206"/>
      <c r="G102" s="206"/>
      <c r="H102" s="206"/>
      <c r="I102" s="206"/>
      <c r="J102" s="206"/>
      <c r="K102" s="206"/>
      <c r="L102" s="206"/>
      <c r="M102" s="136"/>
      <c r="N102" s="137"/>
      <c r="O102" s="137"/>
      <c r="P102" s="137"/>
      <c r="Q102" s="137"/>
      <c r="R102" s="137"/>
      <c r="S102" s="137"/>
      <c r="T102" s="137"/>
      <c r="U102" s="137"/>
      <c r="V102" s="137"/>
      <c r="W102" s="138"/>
      <c r="X102" s="202"/>
      <c r="Y102" s="203"/>
      <c r="Z102" s="203"/>
      <c r="AA102" s="203"/>
      <c r="AB102" s="203"/>
      <c r="AC102" s="203"/>
      <c r="AD102" s="203"/>
      <c r="AE102" s="203"/>
      <c r="AF102" s="203"/>
      <c r="AG102" s="204"/>
      <c r="AH102" s="145" t="str">
        <f t="shared" ref="AH102" si="251">IF(BB102=1,"Attenzione - valido solo 1 voto per riga",(IF(BA102=1,"Attenzione - ingresso obbligatorio"," ")))</f>
        <v>Attenzione - ingresso obbligatorio</v>
      </c>
      <c r="AI102" s="47" t="s">
        <v>1</v>
      </c>
      <c r="AJ102" s="47">
        <f t="shared" ref="AJ102" si="252">IF(AV102="x",1,0)</f>
        <v>1</v>
      </c>
      <c r="AK102" s="47">
        <f t="shared" ref="AK102" si="253">AL102+AM102</f>
        <v>0</v>
      </c>
      <c r="AL102" s="97">
        <f t="shared" ref="AL102" si="254">COUNTIF(M102:Q102,"*")</f>
        <v>0</v>
      </c>
      <c r="AM102" s="97">
        <f t="shared" ref="AM102" si="255">COUNTIF(R102:W102,"*")</f>
        <v>0</v>
      </c>
      <c r="AN102" s="97">
        <f t="shared" ref="AN102" si="256">COUNTIF(X102,"*")</f>
        <v>0</v>
      </c>
      <c r="AO102" s="93">
        <f t="shared" ref="AO102" si="257">AL102*3</f>
        <v>0</v>
      </c>
      <c r="AP102" s="93">
        <f t="shared" ref="AP102" si="258">AM102*5</f>
        <v>0</v>
      </c>
      <c r="AQ102" s="93">
        <f t="shared" ref="AQ102" si="259">IF(AN102=1,0,2)</f>
        <v>2</v>
      </c>
      <c r="AR102" s="93">
        <f t="shared" ref="AR102" si="260">AO102+AP102+AQ102</f>
        <v>2</v>
      </c>
      <c r="AS102" s="93" t="str">
        <f t="shared" ref="AS102" si="261">IF(AR102=0,"x"," ")</f>
        <v xml:space="preserve"> </v>
      </c>
      <c r="AT102" s="93" t="str">
        <f t="shared" ref="AT102" si="262">IF(AR102=3,"x"," ")</f>
        <v xml:space="preserve"> </v>
      </c>
      <c r="AU102" s="93" t="str">
        <f t="shared" ref="AU102" si="263">IF(AR102=5,"x"," ")</f>
        <v xml:space="preserve"> </v>
      </c>
      <c r="AV102" s="93" t="str">
        <f t="shared" ref="AV102" si="264">IF(AR102=2,"x"," ")</f>
        <v>x</v>
      </c>
      <c r="AW102" s="93" t="str">
        <f t="shared" ref="AW102" si="265">IF(AR102=7,"x"," ")</f>
        <v xml:space="preserve"> </v>
      </c>
      <c r="AX102" s="93" t="str">
        <f t="shared" ref="AX102" si="266">IF(AR102=6,"x"," ")</f>
        <v xml:space="preserve"> </v>
      </c>
      <c r="AY102" s="93" t="str">
        <f t="shared" ref="AY102" si="267">IF(AR102&gt;7,"x"," ")</f>
        <v xml:space="preserve"> </v>
      </c>
      <c r="AZ102" s="98">
        <f t="shared" ref="AZ102" si="268">IF(AS102="x",1,(IF(AT102="x",1,(IF(AU102="x",1,0)))))</f>
        <v>0</v>
      </c>
      <c r="BA102" s="99">
        <f t="shared" ref="BA102" si="269">IF(AV102="x",1,(IF(AW102="x",1,0)))</f>
        <v>1</v>
      </c>
      <c r="BB102" s="99">
        <f t="shared" ref="BB102" si="270">IF(AX102="x",1,(IF(AY102="x",1,0)))</f>
        <v>0</v>
      </c>
      <c r="BC102" s="93">
        <f t="shared" ref="BC102" si="271">IF(BA102=1,1,(IF(BB102=1,1,0)))</f>
        <v>1</v>
      </c>
      <c r="BD102" s="67">
        <f t="shared" ref="BD102" si="272">COUNTIF(AM102:AN102,"&gt;0")</f>
        <v>0</v>
      </c>
      <c r="BE102" s="135" t="str">
        <f t="shared" ref="BE102" si="273">C102</f>
        <v>Valutare la propria attività</v>
      </c>
      <c r="BF102" s="142" t="s">
        <v>102</v>
      </c>
      <c r="BG102" s="135">
        <f t="shared" ref="BG102" si="274">X102</f>
        <v>0</v>
      </c>
      <c r="BH102" s="142"/>
    </row>
    <row r="103" spans="1:144" s="4" customFormat="1" ht="23.25" x14ac:dyDescent="0.3">
      <c r="A103" s="73"/>
      <c r="B103" s="45" t="s">
        <v>0</v>
      </c>
      <c r="C103" s="239" t="s">
        <v>157</v>
      </c>
      <c r="D103" s="239"/>
      <c r="E103" s="239"/>
      <c r="F103" s="239"/>
      <c r="G103" s="239"/>
      <c r="H103" s="239"/>
      <c r="I103" s="239"/>
      <c r="J103" s="239"/>
      <c r="K103" s="239"/>
      <c r="L103" s="240"/>
      <c r="M103" s="74">
        <v>6</v>
      </c>
      <c r="N103" s="75">
        <v>5.5</v>
      </c>
      <c r="O103" s="76">
        <v>5</v>
      </c>
      <c r="P103" s="75">
        <v>4.5</v>
      </c>
      <c r="Q103" s="76">
        <v>4</v>
      </c>
      <c r="R103" s="75">
        <v>3.5</v>
      </c>
      <c r="S103" s="76">
        <v>3</v>
      </c>
      <c r="T103" s="75">
        <v>2.5</v>
      </c>
      <c r="U103" s="76">
        <v>2</v>
      </c>
      <c r="V103" s="75">
        <v>1.5</v>
      </c>
      <c r="W103" s="77">
        <v>1</v>
      </c>
      <c r="X103" s="241" t="s">
        <v>37</v>
      </c>
      <c r="Y103" s="242"/>
      <c r="Z103" s="242"/>
      <c r="AA103" s="242"/>
      <c r="AB103" s="242"/>
      <c r="AC103" s="242"/>
      <c r="AD103" s="242"/>
      <c r="AE103" s="242"/>
      <c r="AF103" s="242"/>
      <c r="AG103" s="242"/>
      <c r="AI103" s="95"/>
      <c r="AJ103" s="147"/>
      <c r="AK103" s="148"/>
      <c r="AL103" s="149"/>
      <c r="AM103" s="149"/>
      <c r="AN103" s="149"/>
      <c r="AO103" s="149"/>
      <c r="AP103" s="149"/>
      <c r="AQ103" s="149"/>
      <c r="AR103" s="149"/>
      <c r="AS103" s="148"/>
      <c r="AT103" s="148"/>
      <c r="AU103" s="148"/>
      <c r="AV103" s="147"/>
      <c r="AW103" s="147"/>
      <c r="AX103" s="95"/>
      <c r="AY103" s="95"/>
      <c r="AZ103" s="148"/>
      <c r="BA103" s="147"/>
      <c r="BB103" s="147"/>
      <c r="BC103" s="150"/>
      <c r="BD103" s="3"/>
      <c r="BE103" s="141"/>
      <c r="BF103" s="141"/>
      <c r="BG103" s="3"/>
      <c r="BH103" s="141"/>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row>
    <row r="104" spans="1:144" ht="30" x14ac:dyDescent="0.35">
      <c r="A104" s="1"/>
      <c r="B104" s="15">
        <v>6</v>
      </c>
      <c r="C104" s="243" t="s">
        <v>135</v>
      </c>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5"/>
      <c r="AH104" s="128"/>
      <c r="AI104" s="47"/>
      <c r="AJ104" s="47"/>
      <c r="AK104" s="47"/>
      <c r="AL104" s="47"/>
      <c r="AM104" s="47"/>
      <c r="AN104" s="47"/>
      <c r="AO104" s="47"/>
      <c r="AP104" s="47"/>
      <c r="AQ104" s="47"/>
      <c r="AR104" s="47"/>
      <c r="AS104" s="47"/>
      <c r="AT104" s="47"/>
      <c r="AU104" s="47"/>
      <c r="AV104" s="47"/>
      <c r="AW104" s="47"/>
      <c r="AX104" s="47"/>
      <c r="AY104" s="47"/>
      <c r="AZ104" s="47"/>
      <c r="BA104" s="47"/>
      <c r="BB104" s="47"/>
      <c r="BC104" s="47"/>
      <c r="BH104" s="151" t="s">
        <v>78</v>
      </c>
      <c r="BI104" s="146" t="str">
        <f>C104</f>
        <v>Rispettare l’ambito di lavoro dell’azienda, utilizzare gli strumenti e le tecniche generali di lavoro</v>
      </c>
    </row>
    <row r="105" spans="1:144" ht="45" x14ac:dyDescent="0.2">
      <c r="A105" s="139" t="str">
        <f t="shared" ref="A105:A106" si="275">IF(BC105=1,"X"," ")</f>
        <v>X</v>
      </c>
      <c r="B105" s="140">
        <v>6.1</v>
      </c>
      <c r="C105" s="205" t="s">
        <v>158</v>
      </c>
      <c r="D105" s="206"/>
      <c r="E105" s="206"/>
      <c r="F105" s="206"/>
      <c r="G105" s="206"/>
      <c r="H105" s="206"/>
      <c r="I105" s="206"/>
      <c r="J105" s="206"/>
      <c r="K105" s="206"/>
      <c r="L105" s="206"/>
      <c r="M105" s="136"/>
      <c r="N105" s="137"/>
      <c r="O105" s="137"/>
      <c r="P105" s="137"/>
      <c r="Q105" s="137"/>
      <c r="R105" s="137"/>
      <c r="S105" s="137"/>
      <c r="T105" s="137"/>
      <c r="U105" s="137"/>
      <c r="V105" s="137"/>
      <c r="W105" s="138"/>
      <c r="X105" s="202"/>
      <c r="Y105" s="203"/>
      <c r="Z105" s="203"/>
      <c r="AA105" s="203"/>
      <c r="AB105" s="203"/>
      <c r="AC105" s="203"/>
      <c r="AD105" s="203"/>
      <c r="AE105" s="203"/>
      <c r="AF105" s="203"/>
      <c r="AG105" s="204"/>
      <c r="AH105" s="145" t="str">
        <f t="shared" ref="AH105:AH106" si="276">IF(BB105=1,"Attenzione - valido solo 1 voto per riga",(IF(BA105=1,"Attenzione - ingresso obbligatorio"," ")))</f>
        <v>Attenzione - ingresso obbligatorio</v>
      </c>
      <c r="AI105" s="47" t="s">
        <v>1</v>
      </c>
      <c r="AJ105" s="47">
        <f t="shared" ref="AJ105:AJ106" si="277">IF(AV105="x",1,0)</f>
        <v>1</v>
      </c>
      <c r="AK105" s="47">
        <f t="shared" ref="AK105:AK106" si="278">AL105+AM105</f>
        <v>0</v>
      </c>
      <c r="AL105" s="97">
        <f t="shared" ref="AL105:AL106" si="279">COUNTIF(M105:Q105,"*")</f>
        <v>0</v>
      </c>
      <c r="AM105" s="97">
        <f t="shared" ref="AM105:AM106" si="280">COUNTIF(R105:W105,"*")</f>
        <v>0</v>
      </c>
      <c r="AN105" s="97">
        <f t="shared" ref="AN105:AN106" si="281">COUNTIF(X105,"*")</f>
        <v>0</v>
      </c>
      <c r="AO105" s="93">
        <f t="shared" ref="AO105:AO106" si="282">AL105*3</f>
        <v>0</v>
      </c>
      <c r="AP105" s="93">
        <f t="shared" ref="AP105:AP106" si="283">AM105*5</f>
        <v>0</v>
      </c>
      <c r="AQ105" s="93">
        <f t="shared" ref="AQ105:AQ106" si="284">IF(AN105=1,0,2)</f>
        <v>2</v>
      </c>
      <c r="AR105" s="93">
        <f t="shared" ref="AR105:AR106" si="285">AO105+AP105+AQ105</f>
        <v>2</v>
      </c>
      <c r="AS105" s="93" t="str">
        <f t="shared" ref="AS105:AS106" si="286">IF(AR105=0,"x"," ")</f>
        <v xml:space="preserve"> </v>
      </c>
      <c r="AT105" s="93" t="str">
        <f t="shared" ref="AT105:AT106" si="287">IF(AR105=3,"x"," ")</f>
        <v xml:space="preserve"> </v>
      </c>
      <c r="AU105" s="93" t="str">
        <f t="shared" ref="AU105:AU106" si="288">IF(AR105=5,"x"," ")</f>
        <v xml:space="preserve"> </v>
      </c>
      <c r="AV105" s="93" t="str">
        <f t="shared" ref="AV105:AV106" si="289">IF(AR105=2,"x"," ")</f>
        <v>x</v>
      </c>
      <c r="AW105" s="93" t="str">
        <f t="shared" ref="AW105:AW106" si="290">IF(AR105=7,"x"," ")</f>
        <v xml:space="preserve"> </v>
      </c>
      <c r="AX105" s="93" t="str">
        <f t="shared" ref="AX105:AX106" si="291">IF(AR105=6,"x"," ")</f>
        <v xml:space="preserve"> </v>
      </c>
      <c r="AY105" s="93" t="str">
        <f t="shared" ref="AY105:AY106" si="292">IF(AR105&gt;7,"x"," ")</f>
        <v xml:space="preserve"> </v>
      </c>
      <c r="AZ105" s="98">
        <f t="shared" ref="AZ105:AZ106" si="293">IF(AS105="x",1,(IF(AT105="x",1,(IF(AU105="x",1,0)))))</f>
        <v>0</v>
      </c>
      <c r="BA105" s="99">
        <f t="shared" ref="BA105:BA106" si="294">IF(AV105="x",1,(IF(AW105="x",1,0)))</f>
        <v>1</v>
      </c>
      <c r="BB105" s="99">
        <f t="shared" ref="BB105:BB106" si="295">IF(AX105="x",1,(IF(AY105="x",1,0)))</f>
        <v>0</v>
      </c>
      <c r="BC105" s="93">
        <f t="shared" ref="BC105:BC106" si="296">IF(BA105=1,1,(IF(BB105=1,1,0)))</f>
        <v>1</v>
      </c>
      <c r="BD105" s="67">
        <f t="shared" ref="BD105:BD106" si="297">COUNTIF(AM105:AN105,"&gt;0")</f>
        <v>0</v>
      </c>
      <c r="BE105" s="135" t="str">
        <f t="shared" ref="BE105:BE106" si="298">C105</f>
        <v>Lavorare utilizzando procedure, il sistema informatico, la documentazione e i moduli dell'azienda</v>
      </c>
      <c r="BF105" s="142" t="s">
        <v>102</v>
      </c>
      <c r="BG105" s="135">
        <f t="shared" ref="BG105:BG106" si="299">X105</f>
        <v>0</v>
      </c>
      <c r="BH105" s="142"/>
    </row>
    <row r="106" spans="1:144" ht="45" x14ac:dyDescent="0.2">
      <c r="A106" s="139" t="str">
        <f t="shared" si="275"/>
        <v>X</v>
      </c>
      <c r="B106" s="140">
        <v>6.2</v>
      </c>
      <c r="C106" s="205" t="s">
        <v>147</v>
      </c>
      <c r="D106" s="206"/>
      <c r="E106" s="206"/>
      <c r="F106" s="206"/>
      <c r="G106" s="206"/>
      <c r="H106" s="206"/>
      <c r="I106" s="206"/>
      <c r="J106" s="206"/>
      <c r="K106" s="206"/>
      <c r="L106" s="206"/>
      <c r="M106" s="136"/>
      <c r="N106" s="137"/>
      <c r="O106" s="137"/>
      <c r="P106" s="137"/>
      <c r="Q106" s="137"/>
      <c r="R106" s="137"/>
      <c r="S106" s="137"/>
      <c r="T106" s="137"/>
      <c r="U106" s="137"/>
      <c r="V106" s="137"/>
      <c r="W106" s="138"/>
      <c r="X106" s="202"/>
      <c r="Y106" s="203"/>
      <c r="Z106" s="203"/>
      <c r="AA106" s="203"/>
      <c r="AB106" s="203"/>
      <c r="AC106" s="203"/>
      <c r="AD106" s="203"/>
      <c r="AE106" s="203"/>
      <c r="AF106" s="203"/>
      <c r="AG106" s="204"/>
      <c r="AH106" s="145" t="str">
        <f t="shared" si="276"/>
        <v>Attenzione - ingresso obbligatorio</v>
      </c>
      <c r="AI106" s="47" t="s">
        <v>1</v>
      </c>
      <c r="AJ106" s="47">
        <f t="shared" si="277"/>
        <v>1</v>
      </c>
      <c r="AK106" s="47">
        <f t="shared" si="278"/>
        <v>0</v>
      </c>
      <c r="AL106" s="97">
        <f t="shared" si="279"/>
        <v>0</v>
      </c>
      <c r="AM106" s="97">
        <f t="shared" si="280"/>
        <v>0</v>
      </c>
      <c r="AN106" s="97">
        <f t="shared" si="281"/>
        <v>0</v>
      </c>
      <c r="AO106" s="93">
        <f t="shared" si="282"/>
        <v>0</v>
      </c>
      <c r="AP106" s="93">
        <f t="shared" si="283"/>
        <v>0</v>
      </c>
      <c r="AQ106" s="93">
        <f t="shared" si="284"/>
        <v>2</v>
      </c>
      <c r="AR106" s="93">
        <f t="shared" si="285"/>
        <v>2</v>
      </c>
      <c r="AS106" s="93" t="str">
        <f t="shared" si="286"/>
        <v xml:space="preserve"> </v>
      </c>
      <c r="AT106" s="93" t="str">
        <f t="shared" si="287"/>
        <v xml:space="preserve"> </v>
      </c>
      <c r="AU106" s="93" t="str">
        <f t="shared" si="288"/>
        <v xml:space="preserve"> </v>
      </c>
      <c r="AV106" s="93" t="str">
        <f t="shared" si="289"/>
        <v>x</v>
      </c>
      <c r="AW106" s="93" t="str">
        <f t="shared" si="290"/>
        <v xml:space="preserve"> </v>
      </c>
      <c r="AX106" s="93" t="str">
        <f t="shared" si="291"/>
        <v xml:space="preserve"> </v>
      </c>
      <c r="AY106" s="93" t="str">
        <f t="shared" si="292"/>
        <v xml:space="preserve"> </v>
      </c>
      <c r="AZ106" s="98">
        <f t="shared" si="293"/>
        <v>0</v>
      </c>
      <c r="BA106" s="99">
        <f t="shared" si="294"/>
        <v>1</v>
      </c>
      <c r="BB106" s="99">
        <f t="shared" si="295"/>
        <v>0</v>
      </c>
      <c r="BC106" s="93">
        <f t="shared" si="296"/>
        <v>1</v>
      </c>
      <c r="BD106" s="67">
        <f t="shared" si="297"/>
        <v>0</v>
      </c>
      <c r="BE106" s="135" t="str">
        <f t="shared" si="298"/>
        <v>Collaborare alle attività riguardanti la manutenzione dell‟infrastruttura e degli apparecchi</v>
      </c>
      <c r="BF106" s="142" t="s">
        <v>102</v>
      </c>
      <c r="BG106" s="135">
        <f t="shared" si="299"/>
        <v>0</v>
      </c>
      <c r="BH106" s="142"/>
    </row>
    <row r="107" spans="1:144" s="4" customFormat="1" ht="23.25" x14ac:dyDescent="0.3">
      <c r="A107" s="73"/>
      <c r="B107" s="45" t="s">
        <v>0</v>
      </c>
      <c r="C107" s="239" t="s">
        <v>157</v>
      </c>
      <c r="D107" s="239"/>
      <c r="E107" s="239"/>
      <c r="F107" s="239"/>
      <c r="G107" s="239"/>
      <c r="H107" s="239"/>
      <c r="I107" s="239"/>
      <c r="J107" s="239"/>
      <c r="K107" s="239"/>
      <c r="L107" s="240"/>
      <c r="M107" s="74">
        <v>6</v>
      </c>
      <c r="N107" s="75">
        <v>5.5</v>
      </c>
      <c r="O107" s="76">
        <v>5</v>
      </c>
      <c r="P107" s="75">
        <v>4.5</v>
      </c>
      <c r="Q107" s="76">
        <v>4</v>
      </c>
      <c r="R107" s="75">
        <v>3.5</v>
      </c>
      <c r="S107" s="76">
        <v>3</v>
      </c>
      <c r="T107" s="75">
        <v>2.5</v>
      </c>
      <c r="U107" s="76">
        <v>2</v>
      </c>
      <c r="V107" s="75">
        <v>1.5</v>
      </c>
      <c r="W107" s="77">
        <v>1</v>
      </c>
      <c r="X107" s="241" t="s">
        <v>37</v>
      </c>
      <c r="Y107" s="242"/>
      <c r="Z107" s="242"/>
      <c r="AA107" s="242"/>
      <c r="AB107" s="242"/>
      <c r="AC107" s="242"/>
      <c r="AD107" s="242"/>
      <c r="AE107" s="242"/>
      <c r="AF107" s="242"/>
      <c r="AG107" s="242"/>
      <c r="AI107" s="95"/>
      <c r="AJ107" s="147"/>
      <c r="AK107" s="148"/>
      <c r="AL107" s="149"/>
      <c r="AM107" s="149"/>
      <c r="AN107" s="149"/>
      <c r="AO107" s="149"/>
      <c r="AP107" s="149"/>
      <c r="AQ107" s="149"/>
      <c r="AR107" s="149"/>
      <c r="AS107" s="148"/>
      <c r="AT107" s="148"/>
      <c r="AU107" s="148"/>
      <c r="AV107" s="147"/>
      <c r="AW107" s="147"/>
      <c r="AX107" s="95"/>
      <c r="AY107" s="95"/>
      <c r="AZ107" s="148"/>
      <c r="BA107" s="147"/>
      <c r="BB107" s="147"/>
      <c r="BC107" s="150"/>
      <c r="BD107" s="3"/>
      <c r="BE107" s="141"/>
      <c r="BF107" s="141"/>
      <c r="BG107" s="3"/>
      <c r="BH107" s="141"/>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row>
    <row r="108" spans="1:144" ht="30" x14ac:dyDescent="0.35">
      <c r="A108" s="1"/>
      <c r="B108" s="15">
        <v>7</v>
      </c>
      <c r="C108" s="243" t="s">
        <v>136</v>
      </c>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5"/>
      <c r="AH108" s="128"/>
      <c r="AI108" s="47"/>
      <c r="AJ108" s="47"/>
      <c r="AK108" s="47"/>
      <c r="AL108" s="47"/>
      <c r="AM108" s="47"/>
      <c r="AN108" s="47"/>
      <c r="AO108" s="47"/>
      <c r="AP108" s="47"/>
      <c r="AQ108" s="47"/>
      <c r="AR108" s="47"/>
      <c r="AS108" s="47"/>
      <c r="AT108" s="47"/>
      <c r="AU108" s="47"/>
      <c r="AV108" s="47"/>
      <c r="AW108" s="47"/>
      <c r="AX108" s="47"/>
      <c r="AY108" s="47"/>
      <c r="AZ108" s="47"/>
      <c r="BA108" s="47"/>
      <c r="BB108" s="47"/>
      <c r="BC108" s="47"/>
      <c r="BH108" s="151" t="s">
        <v>78</v>
      </c>
      <c r="BI108" s="146" t="str">
        <f>C108</f>
        <v xml:space="preserve">Conoscere il contesto dell’istituto, il sue mandato e la realtà sociopolitico in cui opera </v>
      </c>
    </row>
    <row r="109" spans="1:144" ht="45" x14ac:dyDescent="0.2">
      <c r="A109" s="139" t="str">
        <f t="shared" ref="A109:A110" si="300">IF(BC109=1,"X"," ")</f>
        <v>X</v>
      </c>
      <c r="B109" s="140">
        <v>7.1</v>
      </c>
      <c r="C109" s="205" t="s">
        <v>152</v>
      </c>
      <c r="D109" s="206"/>
      <c r="E109" s="206"/>
      <c r="F109" s="206"/>
      <c r="G109" s="206"/>
      <c r="H109" s="206"/>
      <c r="I109" s="206"/>
      <c r="J109" s="206"/>
      <c r="K109" s="206"/>
      <c r="L109" s="206"/>
      <c r="M109" s="136"/>
      <c r="N109" s="137"/>
      <c r="O109" s="137"/>
      <c r="P109" s="137"/>
      <c r="Q109" s="137"/>
      <c r="R109" s="137"/>
      <c r="S109" s="137"/>
      <c r="T109" s="137"/>
      <c r="U109" s="137"/>
      <c r="V109" s="137"/>
      <c r="W109" s="138"/>
      <c r="X109" s="202"/>
      <c r="Y109" s="203"/>
      <c r="Z109" s="203"/>
      <c r="AA109" s="203"/>
      <c r="AB109" s="203"/>
      <c r="AC109" s="203"/>
      <c r="AD109" s="203"/>
      <c r="AE109" s="203"/>
      <c r="AF109" s="203"/>
      <c r="AG109" s="204"/>
      <c r="AH109" s="145" t="str">
        <f t="shared" ref="AH109:AH110" si="301">IF(BB109=1,"Attenzione - valido solo 1 voto per riga",(IF(BA109=1,"Attenzione - ingresso obbligatorio"," ")))</f>
        <v>Attenzione - ingresso obbligatorio</v>
      </c>
      <c r="AI109" s="47" t="s">
        <v>1</v>
      </c>
      <c r="AJ109" s="47">
        <f t="shared" ref="AJ109:AJ110" si="302">IF(AV109="x",1,0)</f>
        <v>1</v>
      </c>
      <c r="AK109" s="47">
        <f t="shared" ref="AK109:AK110" si="303">AL109+AM109</f>
        <v>0</v>
      </c>
      <c r="AL109" s="97">
        <f t="shared" ref="AL109:AL110" si="304">COUNTIF(M109:Q109,"*")</f>
        <v>0</v>
      </c>
      <c r="AM109" s="97">
        <f t="shared" ref="AM109:AM110" si="305">COUNTIF(R109:W109,"*")</f>
        <v>0</v>
      </c>
      <c r="AN109" s="97">
        <f t="shared" ref="AN109:AN110" si="306">COUNTIF(X109,"*")</f>
        <v>0</v>
      </c>
      <c r="AO109" s="93">
        <f t="shared" ref="AO109:AO110" si="307">AL109*3</f>
        <v>0</v>
      </c>
      <c r="AP109" s="93">
        <f t="shared" ref="AP109:AP110" si="308">AM109*5</f>
        <v>0</v>
      </c>
      <c r="AQ109" s="93">
        <f t="shared" ref="AQ109:AQ110" si="309">IF(AN109=1,0,2)</f>
        <v>2</v>
      </c>
      <c r="AR109" s="93">
        <f t="shared" ref="AR109:AR110" si="310">AO109+AP109+AQ109</f>
        <v>2</v>
      </c>
      <c r="AS109" s="93" t="str">
        <f t="shared" ref="AS109:AS110" si="311">IF(AR109=0,"x"," ")</f>
        <v xml:space="preserve"> </v>
      </c>
      <c r="AT109" s="93" t="str">
        <f t="shared" ref="AT109:AT110" si="312">IF(AR109=3,"x"," ")</f>
        <v xml:space="preserve"> </v>
      </c>
      <c r="AU109" s="93" t="str">
        <f t="shared" ref="AU109:AU110" si="313">IF(AR109=5,"x"," ")</f>
        <v xml:space="preserve"> </v>
      </c>
      <c r="AV109" s="93" t="str">
        <f t="shared" ref="AV109:AV110" si="314">IF(AR109=2,"x"," ")</f>
        <v>x</v>
      </c>
      <c r="AW109" s="93" t="str">
        <f t="shared" ref="AW109:AW110" si="315">IF(AR109=7,"x"," ")</f>
        <v xml:space="preserve"> </v>
      </c>
      <c r="AX109" s="93" t="str">
        <f t="shared" ref="AX109:AX110" si="316">IF(AR109=6,"x"," ")</f>
        <v xml:space="preserve"> </v>
      </c>
      <c r="AY109" s="93" t="str">
        <f t="shared" ref="AY109:AY110" si="317">IF(AR109&gt;7,"x"," ")</f>
        <v xml:space="preserve"> </v>
      </c>
      <c r="AZ109" s="98">
        <f t="shared" ref="AZ109:AZ110" si="318">IF(AS109="x",1,(IF(AT109="x",1,(IF(AU109="x",1,0)))))</f>
        <v>0</v>
      </c>
      <c r="BA109" s="99">
        <f t="shared" ref="BA109:BA110" si="319">IF(AV109="x",1,(IF(AW109="x",1,0)))</f>
        <v>1</v>
      </c>
      <c r="BB109" s="99">
        <f t="shared" ref="BB109:BB110" si="320">IF(AX109="x",1,(IF(AY109="x",1,0)))</f>
        <v>0</v>
      </c>
      <c r="BC109" s="93">
        <f t="shared" ref="BC109:BC110" si="321">IF(BA109=1,1,(IF(BB109=1,1,0)))</f>
        <v>1</v>
      </c>
      <c r="BD109" s="67">
        <f t="shared" ref="BD109:BD110" si="322">COUNTIF(AM109:AN109,"&gt;0")</f>
        <v>0</v>
      </c>
      <c r="BE109" s="135" t="str">
        <f t="shared" ref="BE109:BE110" si="323">C109</f>
        <v>Avere una conoscenza di base dell‟operato delle istituzioni in ambito sociale</v>
      </c>
      <c r="BF109" s="142" t="s">
        <v>102</v>
      </c>
      <c r="BG109" s="135">
        <f t="shared" ref="BG109:BG110" si="324">X109</f>
        <v>0</v>
      </c>
      <c r="BH109" s="142"/>
    </row>
    <row r="110" spans="1:144" ht="45" x14ac:dyDescent="0.2">
      <c r="A110" s="139" t="str">
        <f t="shared" si="300"/>
        <v>X</v>
      </c>
      <c r="B110" s="140">
        <v>7.2</v>
      </c>
      <c r="C110" s="205" t="s">
        <v>146</v>
      </c>
      <c r="D110" s="206"/>
      <c r="E110" s="206"/>
      <c r="F110" s="206"/>
      <c r="G110" s="206"/>
      <c r="H110" s="206"/>
      <c r="I110" s="206"/>
      <c r="J110" s="206"/>
      <c r="K110" s="206"/>
      <c r="L110" s="206"/>
      <c r="M110" s="136"/>
      <c r="N110" s="137"/>
      <c r="O110" s="137"/>
      <c r="P110" s="137"/>
      <c r="Q110" s="137"/>
      <c r="R110" s="137"/>
      <c r="S110" s="137"/>
      <c r="T110" s="137"/>
      <c r="U110" s="137"/>
      <c r="V110" s="137"/>
      <c r="W110" s="138"/>
      <c r="X110" s="202"/>
      <c r="Y110" s="203"/>
      <c r="Z110" s="203"/>
      <c r="AA110" s="203"/>
      <c r="AB110" s="203"/>
      <c r="AC110" s="203"/>
      <c r="AD110" s="203"/>
      <c r="AE110" s="203"/>
      <c r="AF110" s="203"/>
      <c r="AG110" s="204"/>
      <c r="AH110" s="145" t="str">
        <f t="shared" si="301"/>
        <v>Attenzione - ingresso obbligatorio</v>
      </c>
      <c r="AI110" s="47" t="s">
        <v>1</v>
      </c>
      <c r="AJ110" s="47">
        <f t="shared" si="302"/>
        <v>1</v>
      </c>
      <c r="AK110" s="47">
        <f t="shared" si="303"/>
        <v>0</v>
      </c>
      <c r="AL110" s="97">
        <f t="shared" si="304"/>
        <v>0</v>
      </c>
      <c r="AM110" s="97">
        <f t="shared" si="305"/>
        <v>0</v>
      </c>
      <c r="AN110" s="97">
        <f t="shared" si="306"/>
        <v>0</v>
      </c>
      <c r="AO110" s="93">
        <f t="shared" si="307"/>
        <v>0</v>
      </c>
      <c r="AP110" s="93">
        <f t="shared" si="308"/>
        <v>0</v>
      </c>
      <c r="AQ110" s="93">
        <f t="shared" si="309"/>
        <v>2</v>
      </c>
      <c r="AR110" s="93">
        <f t="shared" si="310"/>
        <v>2</v>
      </c>
      <c r="AS110" s="93" t="str">
        <f t="shared" si="311"/>
        <v xml:space="preserve"> </v>
      </c>
      <c r="AT110" s="93" t="str">
        <f t="shared" si="312"/>
        <v xml:space="preserve"> </v>
      </c>
      <c r="AU110" s="93" t="str">
        <f t="shared" si="313"/>
        <v xml:space="preserve"> </v>
      </c>
      <c r="AV110" s="93" t="str">
        <f t="shared" si="314"/>
        <v>x</v>
      </c>
      <c r="AW110" s="93" t="str">
        <f t="shared" si="315"/>
        <v xml:space="preserve"> </v>
      </c>
      <c r="AX110" s="93" t="str">
        <f t="shared" si="316"/>
        <v xml:space="preserve"> </v>
      </c>
      <c r="AY110" s="93" t="str">
        <f t="shared" si="317"/>
        <v xml:space="preserve"> </v>
      </c>
      <c r="AZ110" s="98">
        <f t="shared" si="318"/>
        <v>0</v>
      </c>
      <c r="BA110" s="99">
        <f t="shared" si="319"/>
        <v>1</v>
      </c>
      <c r="BB110" s="99">
        <f t="shared" si="320"/>
        <v>0</v>
      </c>
      <c r="BC110" s="93">
        <f t="shared" si="321"/>
        <v>1</v>
      </c>
      <c r="BD110" s="67">
        <f t="shared" si="322"/>
        <v>0</v>
      </c>
      <c r="BE110" s="135" t="str">
        <f t="shared" si="323"/>
        <v>Conoscere il grado di responsabilità delle diverse persone coinvolte in un'istituzione</v>
      </c>
      <c r="BF110" s="142" t="s">
        <v>102</v>
      </c>
      <c r="BG110" s="135">
        <f t="shared" si="324"/>
        <v>0</v>
      </c>
      <c r="BH110" s="142"/>
    </row>
    <row r="111" spans="1:144" ht="28.5" x14ac:dyDescent="0.35">
      <c r="A111" s="96"/>
      <c r="B111" s="45" t="s">
        <v>0</v>
      </c>
      <c r="C111" s="239" t="s">
        <v>157</v>
      </c>
      <c r="D111" s="239"/>
      <c r="E111" s="239"/>
      <c r="F111" s="239"/>
      <c r="G111" s="239"/>
      <c r="H111" s="239"/>
      <c r="I111" s="239"/>
      <c r="J111" s="239"/>
      <c r="K111" s="239"/>
      <c r="L111" s="240"/>
      <c r="M111" s="74">
        <v>6</v>
      </c>
      <c r="N111" s="75">
        <v>5.5</v>
      </c>
      <c r="O111" s="76">
        <v>5</v>
      </c>
      <c r="P111" s="75">
        <v>4.5</v>
      </c>
      <c r="Q111" s="76">
        <v>4</v>
      </c>
      <c r="R111" s="75">
        <v>3.5</v>
      </c>
      <c r="S111" s="76">
        <v>3</v>
      </c>
      <c r="T111" s="75">
        <v>2.5</v>
      </c>
      <c r="U111" s="76">
        <v>2</v>
      </c>
      <c r="V111" s="75">
        <v>1.5</v>
      </c>
      <c r="W111" s="77">
        <v>1</v>
      </c>
      <c r="X111" s="241" t="s">
        <v>37</v>
      </c>
      <c r="Y111" s="242"/>
      <c r="Z111" s="242"/>
      <c r="AA111" s="242"/>
      <c r="AB111" s="242"/>
      <c r="AC111" s="242"/>
      <c r="AD111" s="242"/>
      <c r="AE111" s="242"/>
      <c r="AF111" s="242"/>
      <c r="AG111" s="242"/>
      <c r="AH111" s="128"/>
      <c r="AI111" s="95" t="s">
        <v>81</v>
      </c>
      <c r="AJ111" s="147" t="s">
        <v>84</v>
      </c>
      <c r="AK111" s="148" t="s">
        <v>82</v>
      </c>
      <c r="AL111" s="149" t="s">
        <v>72</v>
      </c>
      <c r="AM111" s="149" t="s">
        <v>73</v>
      </c>
      <c r="AN111" s="149" t="s">
        <v>69</v>
      </c>
      <c r="AO111" s="149" t="s">
        <v>71</v>
      </c>
      <c r="AP111" s="149" t="s">
        <v>70</v>
      </c>
      <c r="AQ111" s="149" t="s">
        <v>74</v>
      </c>
      <c r="AR111" s="149" t="s">
        <v>75</v>
      </c>
      <c r="AS111" s="148">
        <v>0</v>
      </c>
      <c r="AT111" s="148">
        <v>3</v>
      </c>
      <c r="AU111" s="148">
        <v>5</v>
      </c>
      <c r="AV111" s="147">
        <v>2</v>
      </c>
      <c r="AW111" s="147">
        <v>7</v>
      </c>
      <c r="AX111" s="95">
        <v>6</v>
      </c>
      <c r="AY111" s="95" t="s">
        <v>76</v>
      </c>
      <c r="AZ111" s="148" t="s">
        <v>77</v>
      </c>
      <c r="BA111" s="147" t="s">
        <v>79</v>
      </c>
      <c r="BB111" s="147" t="s">
        <v>80</v>
      </c>
      <c r="BC111" s="150" t="s">
        <v>78</v>
      </c>
      <c r="BD111" s="254" t="s">
        <v>89</v>
      </c>
      <c r="BE111" s="290" t="s">
        <v>101</v>
      </c>
      <c r="BF111" s="291" t="s">
        <v>104</v>
      </c>
      <c r="BG111" s="290" t="s">
        <v>107</v>
      </c>
      <c r="BH111" s="291" t="s">
        <v>104</v>
      </c>
      <c r="BI111" s="290" t="s">
        <v>110</v>
      </c>
    </row>
    <row r="112" spans="1:144" ht="6" customHeight="1" x14ac:dyDescent="0.2">
      <c r="A112" s="29"/>
      <c r="B112" s="38"/>
      <c r="C112" s="39"/>
      <c r="D112" s="39"/>
      <c r="E112" s="39"/>
      <c r="F112" s="39"/>
      <c r="G112" s="39"/>
      <c r="H112" s="39"/>
      <c r="I112" s="39"/>
      <c r="J112" s="39"/>
      <c r="K112" s="39"/>
      <c r="L112" s="39"/>
      <c r="M112" s="154"/>
      <c r="N112" s="154"/>
      <c r="O112" s="154"/>
      <c r="P112" s="154"/>
      <c r="Q112" s="154"/>
      <c r="R112" s="154"/>
      <c r="S112" s="154"/>
      <c r="T112" s="154"/>
      <c r="U112" s="154"/>
      <c r="V112" s="154"/>
      <c r="W112" s="154"/>
      <c r="X112" s="155"/>
      <c r="Y112" s="155"/>
      <c r="Z112" s="155"/>
      <c r="AA112" s="155"/>
      <c r="AB112" s="155"/>
      <c r="AC112" s="155"/>
      <c r="AD112" s="155"/>
      <c r="AE112" s="155"/>
      <c r="AF112" s="155"/>
      <c r="AG112" s="156"/>
      <c r="AH112" s="130"/>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254"/>
      <c r="BE112" s="290"/>
      <c r="BF112" s="291"/>
      <c r="BG112" s="290"/>
      <c r="BH112" s="291"/>
      <c r="BI112" s="290"/>
    </row>
    <row r="113" spans="1:56" s="100" customFormat="1" ht="30" hidden="1" customHeight="1" x14ac:dyDescent="0.2">
      <c r="A113" s="1"/>
      <c r="B113" s="107"/>
      <c r="C113" s="108"/>
      <c r="D113" s="108"/>
      <c r="E113" s="108"/>
      <c r="F113" s="108"/>
      <c r="G113" s="108"/>
      <c r="H113" s="108"/>
      <c r="I113" s="108"/>
      <c r="J113" s="108"/>
      <c r="K113" s="108"/>
      <c r="L113" s="108"/>
      <c r="M113" s="109">
        <f t="shared" ref="M113:W113" si="325">COUNTIF(M75:M110,"*")</f>
        <v>0</v>
      </c>
      <c r="N113" s="109">
        <f t="shared" si="325"/>
        <v>0</v>
      </c>
      <c r="O113" s="109">
        <f t="shared" si="325"/>
        <v>0</v>
      </c>
      <c r="P113" s="109">
        <f t="shared" si="325"/>
        <v>0</v>
      </c>
      <c r="Q113" s="109">
        <f t="shared" si="325"/>
        <v>0</v>
      </c>
      <c r="R113" s="109">
        <f t="shared" si="325"/>
        <v>0</v>
      </c>
      <c r="S113" s="109">
        <f t="shared" si="325"/>
        <v>0</v>
      </c>
      <c r="T113" s="109">
        <f t="shared" si="325"/>
        <v>0</v>
      </c>
      <c r="U113" s="109">
        <f t="shared" si="325"/>
        <v>0</v>
      </c>
      <c r="V113" s="109">
        <f t="shared" si="325"/>
        <v>0</v>
      </c>
      <c r="W113" s="109">
        <f t="shared" si="325"/>
        <v>0</v>
      </c>
      <c r="X113" s="109" t="e">
        <f>ROUND((K118/K116),1)</f>
        <v>#DIV/0!</v>
      </c>
      <c r="Y113" s="114"/>
      <c r="Z113" s="108"/>
      <c r="AA113" s="108"/>
      <c r="AB113" s="108"/>
      <c r="AC113" s="108"/>
      <c r="AD113" s="108"/>
      <c r="AE113" s="108"/>
      <c r="AF113" s="108"/>
      <c r="AG113" s="115"/>
      <c r="AI113" s="101">
        <f>COUNTIF(AI75:AI110,"x")</f>
        <v>24</v>
      </c>
      <c r="AJ113" s="153">
        <f>COUNTIF(AJ75:AJ110,1)</f>
        <v>24</v>
      </c>
      <c r="AK113" s="101">
        <f>COUNTIF(AK75:AK110,0)</f>
        <v>24</v>
      </c>
      <c r="AM113" s="48"/>
      <c r="AN113" s="48"/>
      <c r="AO113" s="101"/>
      <c r="AP113" s="101"/>
      <c r="AQ113" s="101"/>
      <c r="AR113" s="101"/>
      <c r="AS113" s="101">
        <f t="shared" ref="AS113:AY113" si="326">COUNTIF(AS75:AS110,"x")</f>
        <v>0</v>
      </c>
      <c r="AT113" s="101">
        <f t="shared" si="326"/>
        <v>0</v>
      </c>
      <c r="AU113" s="101">
        <f t="shared" si="326"/>
        <v>0</v>
      </c>
      <c r="AV113" s="101">
        <f t="shared" si="326"/>
        <v>24</v>
      </c>
      <c r="AW113" s="101">
        <f t="shared" si="326"/>
        <v>0</v>
      </c>
      <c r="AX113" s="101">
        <f t="shared" si="326"/>
        <v>0</v>
      </c>
      <c r="AY113" s="101">
        <f t="shared" si="326"/>
        <v>0</v>
      </c>
      <c r="AZ113" s="101"/>
      <c r="BA113" s="105">
        <f>SUM(BA75:BA110)</f>
        <v>24</v>
      </c>
      <c r="BB113" s="105">
        <f>SUM(BB75:BB110)</f>
        <v>0</v>
      </c>
      <c r="BC113" s="101">
        <f>SUM(BC75:BC110)</f>
        <v>24</v>
      </c>
      <c r="BD113" s="254"/>
    </row>
    <row r="114" spans="1:56" s="100" customFormat="1" ht="30" hidden="1" customHeight="1" x14ac:dyDescent="0.2">
      <c r="A114" s="1"/>
      <c r="B114" s="110"/>
      <c r="C114" s="111"/>
      <c r="D114" s="111"/>
      <c r="E114" s="111"/>
      <c r="F114" s="111"/>
      <c r="G114" s="111"/>
      <c r="H114" s="111"/>
      <c r="I114" s="111"/>
      <c r="J114" s="111"/>
      <c r="K114" s="111"/>
      <c r="L114" s="111"/>
      <c r="M114" s="112">
        <f>M113*6</f>
        <v>0</v>
      </c>
      <c r="N114" s="112">
        <f>N113*5.5</f>
        <v>0</v>
      </c>
      <c r="O114" s="112">
        <f>O113*5</f>
        <v>0</v>
      </c>
      <c r="P114" s="112">
        <f>P113*4.5</f>
        <v>0</v>
      </c>
      <c r="Q114" s="112">
        <f>Q113*4</f>
        <v>0</v>
      </c>
      <c r="R114" s="112">
        <f>R113*3.5</f>
        <v>0</v>
      </c>
      <c r="S114" s="112">
        <f>S113*3</f>
        <v>0</v>
      </c>
      <c r="T114" s="112">
        <f>T113*2.5</f>
        <v>0</v>
      </c>
      <c r="U114" s="112">
        <f>U113*2</f>
        <v>0</v>
      </c>
      <c r="V114" s="112">
        <f>V113*1.5</f>
        <v>0</v>
      </c>
      <c r="W114" s="112">
        <f>W113*1</f>
        <v>0</v>
      </c>
      <c r="X114" s="113" t="e">
        <f>ROUND((K118/K116)*2,0)/2</f>
        <v>#DIV/0!</v>
      </c>
      <c r="Y114" s="111"/>
      <c r="Z114" s="111"/>
      <c r="AA114" s="111"/>
      <c r="AB114" s="111"/>
      <c r="AC114" s="111"/>
      <c r="AD114" s="111"/>
      <c r="AE114" s="111"/>
      <c r="AF114" s="111"/>
      <c r="AG114" s="116"/>
      <c r="AI114" s="104" t="e">
        <f>SUM(#REF!)</f>
        <v>#REF!</v>
      </c>
      <c r="AJ114" s="101">
        <f>AI113-AJ113</f>
        <v>0</v>
      </c>
      <c r="AK114" s="101">
        <f>AI113-AK113</f>
        <v>0</v>
      </c>
      <c r="AL114" s="47">
        <f>AX113+AY113</f>
        <v>0</v>
      </c>
      <c r="AM114" s="47">
        <f>SUM(AV113:AY113)</f>
        <v>24</v>
      </c>
      <c r="AN114" s="47">
        <f>AW113</f>
        <v>0</v>
      </c>
      <c r="AO114" s="101"/>
      <c r="AP114" s="101"/>
      <c r="AQ114" s="101"/>
      <c r="AR114" s="101"/>
      <c r="AS114" s="101"/>
      <c r="AT114" s="101"/>
      <c r="AU114" s="101"/>
      <c r="AV114" s="101"/>
      <c r="AW114" s="101"/>
      <c r="AX114" s="106" t="s">
        <v>86</v>
      </c>
      <c r="AY114" s="101">
        <f>SUM(AS113:AY113)</f>
        <v>24</v>
      </c>
      <c r="AZ114" s="101"/>
      <c r="BA114" s="101"/>
      <c r="BB114" s="101"/>
      <c r="BC114" s="101"/>
      <c r="BD114" s="254"/>
    </row>
    <row r="115" spans="1:56" ht="48.75" customHeight="1" x14ac:dyDescent="0.25">
      <c r="A115" s="1"/>
      <c r="B115" s="269" t="s">
        <v>29</v>
      </c>
      <c r="C115" s="269"/>
      <c r="D115" s="269"/>
      <c r="E115" s="269"/>
      <c r="F115" s="269"/>
      <c r="G115" s="269"/>
      <c r="H115" s="269"/>
      <c r="I115" s="269"/>
      <c r="J115" s="269"/>
      <c r="K115" s="270">
        <f>AI113</f>
        <v>24</v>
      </c>
      <c r="L115" s="271"/>
      <c r="M115" s="333" t="str">
        <f>IF(AK116&gt;0,"Non tutte le competenze operative valutate. Giustificare dove mancante"," ")</f>
        <v>Non tutte le competenze operative valutate. Giustificare dove mancante</v>
      </c>
      <c r="N115" s="334"/>
      <c r="O115" s="334"/>
      <c r="P115" s="334"/>
      <c r="Q115" s="334"/>
      <c r="R115" s="334"/>
      <c r="S115" s="334"/>
      <c r="T115" s="334"/>
      <c r="U115" s="334"/>
      <c r="V115" s="272" t="s">
        <v>100</v>
      </c>
      <c r="W115" s="272"/>
      <c r="X115" s="272"/>
      <c r="Y115" s="272"/>
      <c r="Z115" s="272"/>
      <c r="AA115" s="272"/>
      <c r="AB115" s="272"/>
      <c r="AC115" s="272"/>
      <c r="AD115" s="272"/>
      <c r="AE115" s="272"/>
      <c r="AF115" s="272"/>
      <c r="AG115" s="272"/>
      <c r="AH115" s="129" t="str">
        <f>IF(BC113&gt;0,"Tabella non completa - si prega di verificare sopra"," ")</f>
        <v>Tabella non completa - si prega di verificare sopra</v>
      </c>
      <c r="AI115" s="117" t="s">
        <v>85</v>
      </c>
      <c r="AJ115" s="103" t="s">
        <v>83</v>
      </c>
      <c r="AK115" s="102"/>
      <c r="AL115" s="118" t="s">
        <v>87</v>
      </c>
      <c r="AM115" s="118" t="s">
        <v>88</v>
      </c>
      <c r="AN115" s="94" t="s">
        <v>90</v>
      </c>
      <c r="AO115" s="48"/>
      <c r="AP115" s="48"/>
      <c r="AQ115" s="48"/>
      <c r="AR115" s="48"/>
      <c r="AS115" s="48"/>
      <c r="AT115" s="48"/>
      <c r="AU115" s="48"/>
      <c r="AV115" s="48"/>
      <c r="AW115" s="48"/>
      <c r="AX115" s="48"/>
      <c r="AY115" s="48"/>
      <c r="AZ115" s="48"/>
      <c r="BA115" s="48"/>
      <c r="BB115" s="48"/>
      <c r="BC115" s="48"/>
      <c r="BD115" s="254"/>
    </row>
    <row r="116" spans="1:56" ht="48.75" customHeight="1" x14ac:dyDescent="0.35">
      <c r="A116" s="1"/>
      <c r="B116" s="269" t="s">
        <v>30</v>
      </c>
      <c r="C116" s="269"/>
      <c r="D116" s="269"/>
      <c r="E116" s="269"/>
      <c r="F116" s="269"/>
      <c r="G116" s="269"/>
      <c r="H116" s="269"/>
      <c r="I116" s="269"/>
      <c r="J116" s="269"/>
      <c r="K116" s="270">
        <f>AK114</f>
        <v>0</v>
      </c>
      <c r="L116" s="271"/>
      <c r="M116" s="297" t="str">
        <f>IF(AL114&gt;0,"Valido solo 1 voto per riga"," ")</f>
        <v xml:space="preserve"> </v>
      </c>
      <c r="N116" s="298"/>
      <c r="O116" s="298"/>
      <c r="P116" s="298"/>
      <c r="Q116" s="298"/>
      <c r="R116" s="298"/>
      <c r="S116" s="298"/>
      <c r="T116" s="298"/>
      <c r="U116" s="299"/>
      <c r="V116" s="275"/>
      <c r="W116" s="276"/>
      <c r="X116" s="276"/>
      <c r="Y116" s="276"/>
      <c r="Z116" s="276"/>
      <c r="AA116" s="276"/>
      <c r="AB116" s="276"/>
      <c r="AC116" s="276"/>
      <c r="AD116" s="276"/>
      <c r="AE116" s="276"/>
      <c r="AF116" s="276"/>
      <c r="AG116" s="277"/>
      <c r="AH116" s="128"/>
      <c r="AI116" s="48"/>
      <c r="AJ116" s="119" t="s">
        <v>123</v>
      </c>
      <c r="AK116" s="152">
        <f>AJ113</f>
        <v>24</v>
      </c>
      <c r="AL116" s="48"/>
      <c r="AM116" s="48"/>
      <c r="AN116" s="48"/>
      <c r="AO116" s="48"/>
      <c r="AP116" s="48"/>
      <c r="AQ116" s="48"/>
      <c r="AR116" s="48"/>
      <c r="AS116" s="48"/>
      <c r="AT116" s="48"/>
      <c r="AU116" s="48"/>
      <c r="AV116" s="48"/>
      <c r="AW116" s="48"/>
      <c r="AX116" s="48"/>
      <c r="AY116" s="48"/>
      <c r="AZ116" s="48"/>
      <c r="BA116" s="48"/>
      <c r="BB116" s="48"/>
      <c r="BC116" s="48"/>
      <c r="BD116" s="254"/>
    </row>
    <row r="117" spans="1:56" ht="48.75" customHeight="1" thickBot="1" x14ac:dyDescent="0.4">
      <c r="A117" s="1"/>
      <c r="B117" s="284" t="s">
        <v>65</v>
      </c>
      <c r="C117" s="285"/>
      <c r="D117" s="335" t="s">
        <v>167</v>
      </c>
      <c r="E117" s="286"/>
      <c r="F117" s="286"/>
      <c r="G117" s="286"/>
      <c r="H117" s="286"/>
      <c r="I117" s="286"/>
      <c r="J117" s="287"/>
      <c r="K117" s="288">
        <f>K116*6</f>
        <v>0</v>
      </c>
      <c r="L117" s="289"/>
      <c r="M117" s="297" t="str">
        <f>IF(BA113&gt;0,"Aggiungere le voci mancanti"," ")</f>
        <v>Aggiungere le voci mancanti</v>
      </c>
      <c r="N117" s="298"/>
      <c r="O117" s="298"/>
      <c r="P117" s="298"/>
      <c r="Q117" s="298"/>
      <c r="R117" s="298"/>
      <c r="S117" s="298"/>
      <c r="T117" s="298"/>
      <c r="U117" s="299"/>
      <c r="V117" s="278"/>
      <c r="W117" s="279"/>
      <c r="X117" s="279"/>
      <c r="Y117" s="279"/>
      <c r="Z117" s="279"/>
      <c r="AA117" s="279"/>
      <c r="AB117" s="279"/>
      <c r="AC117" s="279"/>
      <c r="AD117" s="279"/>
      <c r="AE117" s="279"/>
      <c r="AF117" s="279"/>
      <c r="AG117" s="280"/>
      <c r="AH117" s="12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254"/>
    </row>
    <row r="118" spans="1:56" ht="48.75" customHeight="1" thickTop="1" thickBot="1" x14ac:dyDescent="0.4">
      <c r="A118" s="1"/>
      <c r="B118" s="92" t="str">
        <f>IF(AM114&gt;0,"X",X113)</f>
        <v>X</v>
      </c>
      <c r="C118" s="90" t="s">
        <v>109</v>
      </c>
      <c r="D118" s="296" t="s">
        <v>168</v>
      </c>
      <c r="E118" s="286"/>
      <c r="F118" s="286"/>
      <c r="G118" s="286"/>
      <c r="H118" s="286"/>
      <c r="I118" s="286"/>
      <c r="J118" s="287"/>
      <c r="K118" s="288">
        <f>SUM(M114:W114)</f>
        <v>0</v>
      </c>
      <c r="L118" s="289"/>
      <c r="M118" s="336" t="s">
        <v>169</v>
      </c>
      <c r="N118" s="337"/>
      <c r="O118" s="337"/>
      <c r="P118" s="337"/>
      <c r="Q118" s="337"/>
      <c r="R118" s="337"/>
      <c r="S118" s="273" t="str">
        <f>IF(AM114&gt;0,"X",X114)</f>
        <v>X</v>
      </c>
      <c r="T118" s="274"/>
      <c r="U118" s="91" t="s">
        <v>64</v>
      </c>
      <c r="V118" s="281"/>
      <c r="W118" s="282"/>
      <c r="X118" s="282"/>
      <c r="Y118" s="282"/>
      <c r="Z118" s="282"/>
      <c r="AA118" s="282"/>
      <c r="AB118" s="282"/>
      <c r="AC118" s="282"/>
      <c r="AD118" s="282"/>
      <c r="AE118" s="282"/>
      <c r="AF118" s="282"/>
      <c r="AG118" s="283"/>
      <c r="AH118" s="12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254"/>
    </row>
    <row r="119" spans="1:56" ht="36" customHeight="1" x14ac:dyDescent="0.35">
      <c r="A119" s="23"/>
      <c r="B119" s="268" t="s">
        <v>170</v>
      </c>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12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254"/>
    </row>
  </sheetData>
  <sheetProtection password="CC79" sheet="1" objects="1" scenarios="1" formatRows="0" selectLockedCells="1"/>
  <mergeCells count="209">
    <mergeCell ref="B46:AG46"/>
    <mergeCell ref="BH71:BH72"/>
    <mergeCell ref="BI71:BI72"/>
    <mergeCell ref="BG71:BG72"/>
    <mergeCell ref="BF71:BF72"/>
    <mergeCell ref="AI71:AI72"/>
    <mergeCell ref="AJ71:AJ72"/>
    <mergeCell ref="AK71:AK72"/>
    <mergeCell ref="AL71:AL72"/>
    <mergeCell ref="AM71:AM72"/>
    <mergeCell ref="AN71:AN72"/>
    <mergeCell ref="AO71:AO72"/>
    <mergeCell ref="AP71:AP72"/>
    <mergeCell ref="AQ71:AQ72"/>
    <mergeCell ref="AR71:AR72"/>
    <mergeCell ref="AZ71:AZ72"/>
    <mergeCell ref="BA71:BA72"/>
    <mergeCell ref="BB71:BB72"/>
    <mergeCell ref="BC71:BC72"/>
    <mergeCell ref="BE71:BE72"/>
    <mergeCell ref="AH71:AH72"/>
    <mergeCell ref="AH67:AH68"/>
    <mergeCell ref="AH69:AH70"/>
    <mergeCell ref="X67:AG72"/>
    <mergeCell ref="B67:L72"/>
    <mergeCell ref="M65:M72"/>
    <mergeCell ref="N65:N72"/>
    <mergeCell ref="O65:O72"/>
    <mergeCell ref="P65:P72"/>
    <mergeCell ref="Q65:Q72"/>
    <mergeCell ref="R65:R72"/>
    <mergeCell ref="B57:H57"/>
    <mergeCell ref="B48:O50"/>
    <mergeCell ref="Q48:AG50"/>
    <mergeCell ref="T53:V53"/>
    <mergeCell ref="P53:S53"/>
    <mergeCell ref="H56:K56"/>
    <mergeCell ref="T65:T72"/>
    <mergeCell ref="M63:AG63"/>
    <mergeCell ref="B52:C55"/>
    <mergeCell ref="D52:F55"/>
    <mergeCell ref="G52:O55"/>
    <mergeCell ref="W52:AG58"/>
    <mergeCell ref="Q54:U54"/>
    <mergeCell ref="Q56:U56"/>
    <mergeCell ref="B61:AG61"/>
    <mergeCell ref="E28:G28"/>
    <mergeCell ref="J28:N28"/>
    <mergeCell ref="B37:AG37"/>
    <mergeCell ref="E30:N30"/>
    <mergeCell ref="B44:AG44"/>
    <mergeCell ref="B38:AG38"/>
    <mergeCell ref="B39:AG39"/>
    <mergeCell ref="B35:AG35"/>
    <mergeCell ref="B42:AG42"/>
    <mergeCell ref="B36:AG36"/>
    <mergeCell ref="B40:AG40"/>
    <mergeCell ref="AH19:AH20"/>
    <mergeCell ref="E21:N21"/>
    <mergeCell ref="T12:AG12"/>
    <mergeCell ref="B14:D14"/>
    <mergeCell ref="E14:N14"/>
    <mergeCell ref="T14:AG14"/>
    <mergeCell ref="E16:N16"/>
    <mergeCell ref="T16:AG16"/>
    <mergeCell ref="AH11:AH16"/>
    <mergeCell ref="B18:D18"/>
    <mergeCell ref="E18:N18"/>
    <mergeCell ref="T18:AG18"/>
    <mergeCell ref="AH33:AH34"/>
    <mergeCell ref="C80:L80"/>
    <mergeCell ref="X80:AG80"/>
    <mergeCell ref="C81:L81"/>
    <mergeCell ref="X81:AG81"/>
    <mergeCell ref="AH26:AH29"/>
    <mergeCell ref="AH30:AH32"/>
    <mergeCell ref="AH2:AH7"/>
    <mergeCell ref="X4:AG4"/>
    <mergeCell ref="A15:D17"/>
    <mergeCell ref="B10:D10"/>
    <mergeCell ref="AH24:AH25"/>
    <mergeCell ref="B43:AG43"/>
    <mergeCell ref="AH21:AH22"/>
    <mergeCell ref="L4:U4"/>
    <mergeCell ref="E10:N10"/>
    <mergeCell ref="T10:AG10"/>
    <mergeCell ref="B12:D12"/>
    <mergeCell ref="E12:J12"/>
    <mergeCell ref="K12:L12"/>
    <mergeCell ref="M12:N12"/>
    <mergeCell ref="A2:J5"/>
    <mergeCell ref="L2:U2"/>
    <mergeCell ref="X2:AD2"/>
    <mergeCell ref="AF2:AG2"/>
    <mergeCell ref="X75:AG75"/>
    <mergeCell ref="C76:L76"/>
    <mergeCell ref="X76:AG76"/>
    <mergeCell ref="C77:L77"/>
    <mergeCell ref="X77:AG77"/>
    <mergeCell ref="C78:L78"/>
    <mergeCell ref="X78:AG78"/>
    <mergeCell ref="C79:L79"/>
    <mergeCell ref="X79:AG79"/>
    <mergeCell ref="B7:AG7"/>
    <mergeCell ref="T28:AG28"/>
    <mergeCell ref="B26:D27"/>
    <mergeCell ref="AB31:AG32"/>
    <mergeCell ref="T32:AA32"/>
    <mergeCell ref="T33:AA33"/>
    <mergeCell ref="AB30:AG30"/>
    <mergeCell ref="H28:I28"/>
    <mergeCell ref="B32:D32"/>
    <mergeCell ref="E32:N32"/>
    <mergeCell ref="T30:AA30"/>
    <mergeCell ref="B33:N33"/>
    <mergeCell ref="E24:N24"/>
    <mergeCell ref="E26:N26"/>
    <mergeCell ref="AH50:AH56"/>
    <mergeCell ref="AH57:AH65"/>
    <mergeCell ref="C84:L84"/>
    <mergeCell ref="X84:AG84"/>
    <mergeCell ref="C85:L85"/>
    <mergeCell ref="X85:AG85"/>
    <mergeCell ref="C86:L86"/>
    <mergeCell ref="X86:AG86"/>
    <mergeCell ref="U65:U72"/>
    <mergeCell ref="V65:V72"/>
    <mergeCell ref="W65:W72"/>
    <mergeCell ref="B62:L62"/>
    <mergeCell ref="B63:L63"/>
    <mergeCell ref="B65:L66"/>
    <mergeCell ref="C82:L82"/>
    <mergeCell ref="X82:AG82"/>
    <mergeCell ref="C83:AG83"/>
    <mergeCell ref="X65:AG65"/>
    <mergeCell ref="X66:AG66"/>
    <mergeCell ref="C73:L73"/>
    <mergeCell ref="X73:AG73"/>
    <mergeCell ref="S65:S72"/>
    <mergeCell ref="C74:AG74"/>
    <mergeCell ref="C75:L75"/>
    <mergeCell ref="C89:L89"/>
    <mergeCell ref="X89:AG89"/>
    <mergeCell ref="C90:AG90"/>
    <mergeCell ref="C91:L91"/>
    <mergeCell ref="X91:AG91"/>
    <mergeCell ref="C92:L92"/>
    <mergeCell ref="X92:AG92"/>
    <mergeCell ref="C87:L87"/>
    <mergeCell ref="X87:AG87"/>
    <mergeCell ref="C88:L88"/>
    <mergeCell ref="X88:AG88"/>
    <mergeCell ref="C96:L96"/>
    <mergeCell ref="X96:AG96"/>
    <mergeCell ref="C97:L97"/>
    <mergeCell ref="X97:AG97"/>
    <mergeCell ref="C93:L93"/>
    <mergeCell ref="X93:AG93"/>
    <mergeCell ref="C94:AG94"/>
    <mergeCell ref="C95:L95"/>
    <mergeCell ref="X95:AG95"/>
    <mergeCell ref="C106:L106"/>
    <mergeCell ref="X106:AG106"/>
    <mergeCell ref="C102:L102"/>
    <mergeCell ref="X102:AG102"/>
    <mergeCell ref="C98:L98"/>
    <mergeCell ref="X98:AG98"/>
    <mergeCell ref="C107:L107"/>
    <mergeCell ref="X107:AG107"/>
    <mergeCell ref="C108:AG108"/>
    <mergeCell ref="C100:AG100"/>
    <mergeCell ref="C101:L101"/>
    <mergeCell ref="X101:AG101"/>
    <mergeCell ref="C99:L99"/>
    <mergeCell ref="X99:AG99"/>
    <mergeCell ref="C103:L103"/>
    <mergeCell ref="X103:AG103"/>
    <mergeCell ref="C104:AG104"/>
    <mergeCell ref="C105:L105"/>
    <mergeCell ref="X105:AG105"/>
    <mergeCell ref="C109:L109"/>
    <mergeCell ref="X109:AG109"/>
    <mergeCell ref="C110:L110"/>
    <mergeCell ref="X110:AG110"/>
    <mergeCell ref="K117:L117"/>
    <mergeCell ref="M117:U117"/>
    <mergeCell ref="D118:J118"/>
    <mergeCell ref="K118:L118"/>
    <mergeCell ref="M118:R118"/>
    <mergeCell ref="S118:T118"/>
    <mergeCell ref="B119:AG119"/>
    <mergeCell ref="BI111:BI112"/>
    <mergeCell ref="BD111:BD119"/>
    <mergeCell ref="C111:L111"/>
    <mergeCell ref="X111:AG111"/>
    <mergeCell ref="BE111:BE112"/>
    <mergeCell ref="BF111:BF112"/>
    <mergeCell ref="BG111:BG112"/>
    <mergeCell ref="BH111:BH112"/>
    <mergeCell ref="B115:J115"/>
    <mergeCell ref="K115:L115"/>
    <mergeCell ref="M115:U115"/>
    <mergeCell ref="V115:AG115"/>
    <mergeCell ref="B116:J116"/>
    <mergeCell ref="K116:L116"/>
    <mergeCell ref="M116:U116"/>
    <mergeCell ref="V116:AG118"/>
    <mergeCell ref="B117:C117"/>
    <mergeCell ref="D117:J117"/>
  </mergeCells>
  <conditionalFormatting sqref="M116">
    <cfRule type="cellIs" dxfId="80" priority="1018" operator="equal">
      <formula>" "</formula>
    </cfRule>
  </conditionalFormatting>
  <conditionalFormatting sqref="M115">
    <cfRule type="cellIs" dxfId="79" priority="1020" operator="equal">
      <formula>" "</formula>
    </cfRule>
  </conditionalFormatting>
  <conditionalFormatting sqref="M117">
    <cfRule type="cellIs" dxfId="78" priority="1019" operator="equal">
      <formula>" "</formula>
    </cfRule>
  </conditionalFormatting>
  <conditionalFormatting sqref="X75:X79 X84:X86 X91:X92 X95:X97 X101 X105:X106 X109:X110">
    <cfRule type="expression" dxfId="77" priority="1000">
      <formula>AV75="x"</formula>
    </cfRule>
    <cfRule type="expression" dxfId="76" priority="1001">
      <formula>BD75=2</formula>
    </cfRule>
    <cfRule type="expression" dxfId="75" priority="1002">
      <formula>AM75&gt;0</formula>
    </cfRule>
  </conditionalFormatting>
  <conditionalFormatting sqref="AG75:AG79 AG84:AG86 AG91:AG92 AG95:AG97 AG101 AG105:AG106 AG109:AG110">
    <cfRule type="expression" dxfId="74" priority="1003">
      <formula>#REF!="x"</formula>
    </cfRule>
    <cfRule type="expression" dxfId="73" priority="1004">
      <formula>#REF!=2</formula>
    </cfRule>
    <cfRule type="expression" dxfId="72" priority="1005">
      <formula>AV75&gt;0</formula>
    </cfRule>
  </conditionalFormatting>
  <conditionalFormatting sqref="Y75:AF79 Y84:AF86 Y91:AF92 Y95:AF97 Y101:AF101 Y105:AF106 Y109:AF110">
    <cfRule type="expression" dxfId="71" priority="1006">
      <formula>AW75="x"</formula>
    </cfRule>
    <cfRule type="expression" dxfId="70" priority="1007">
      <formula>#REF!=2</formula>
    </cfRule>
    <cfRule type="expression" dxfId="69" priority="1008">
      <formula>AN75&gt;0</formula>
    </cfRule>
  </conditionalFormatting>
  <conditionalFormatting sqref="AH75:AH79 AH84:AH86 AH91:AH92 AH95:AH97 AH101 AH105:AH106 AH109:AH110">
    <cfRule type="cellIs" dxfId="68" priority="815" operator="equal">
      <formula>" "</formula>
    </cfRule>
    <cfRule type="expression" dxfId="67" priority="816">
      <formula>AM75=1</formula>
    </cfRule>
  </conditionalFormatting>
  <conditionalFormatting sqref="X80">
    <cfRule type="expression" dxfId="66" priority="59">
      <formula>AV80="x"</formula>
    </cfRule>
    <cfRule type="expression" dxfId="65" priority="60">
      <formula>BD80=2</formula>
    </cfRule>
    <cfRule type="expression" dxfId="64" priority="61">
      <formula>AM80&gt;0</formula>
    </cfRule>
  </conditionalFormatting>
  <conditionalFormatting sqref="AG80">
    <cfRule type="expression" dxfId="63" priority="62">
      <formula>#REF!="x"</formula>
    </cfRule>
    <cfRule type="expression" dxfId="62" priority="63">
      <formula>#REF!=2</formula>
    </cfRule>
    <cfRule type="expression" dxfId="61" priority="64">
      <formula>AV80&gt;0</formula>
    </cfRule>
  </conditionalFormatting>
  <conditionalFormatting sqref="Y80:AF80">
    <cfRule type="expression" dxfId="60" priority="65">
      <formula>AW80="x"</formula>
    </cfRule>
    <cfRule type="expression" dxfId="59" priority="66">
      <formula>#REF!=2</formula>
    </cfRule>
    <cfRule type="expression" dxfId="58" priority="67">
      <formula>AN80&gt;0</formula>
    </cfRule>
  </conditionalFormatting>
  <conditionalFormatting sqref="AH80">
    <cfRule type="cellIs" dxfId="57" priority="57" operator="equal">
      <formula>" "</formula>
    </cfRule>
    <cfRule type="expression" dxfId="56" priority="58">
      <formula>AM80=1</formula>
    </cfRule>
  </conditionalFormatting>
  <conditionalFormatting sqref="X81">
    <cfRule type="expression" dxfId="55" priority="48">
      <formula>AV81="x"</formula>
    </cfRule>
    <cfRule type="expression" dxfId="54" priority="49">
      <formula>BD81=2</formula>
    </cfRule>
    <cfRule type="expression" dxfId="53" priority="50">
      <formula>AM81&gt;0</formula>
    </cfRule>
  </conditionalFormatting>
  <conditionalFormatting sqref="AG81">
    <cfRule type="expression" dxfId="52" priority="51">
      <formula>#REF!="x"</formula>
    </cfRule>
    <cfRule type="expression" dxfId="51" priority="52">
      <formula>#REF!=2</formula>
    </cfRule>
    <cfRule type="expression" dxfId="50" priority="53">
      <formula>AV81&gt;0</formula>
    </cfRule>
  </conditionalFormatting>
  <conditionalFormatting sqref="Y81:AF81">
    <cfRule type="expression" dxfId="49" priority="54">
      <formula>AW81="x"</formula>
    </cfRule>
    <cfRule type="expression" dxfId="48" priority="55">
      <formula>#REF!=2</formula>
    </cfRule>
    <cfRule type="expression" dxfId="47" priority="56">
      <formula>AN81&gt;0</formula>
    </cfRule>
  </conditionalFormatting>
  <conditionalFormatting sqref="AH81">
    <cfRule type="cellIs" dxfId="46" priority="46" operator="equal">
      <formula>" "</formula>
    </cfRule>
    <cfRule type="expression" dxfId="45" priority="47">
      <formula>AM81=1</formula>
    </cfRule>
  </conditionalFormatting>
  <conditionalFormatting sqref="X87">
    <cfRule type="expression" dxfId="44" priority="37">
      <formula>AV87="x"</formula>
    </cfRule>
    <cfRule type="expression" dxfId="43" priority="38">
      <formula>BD87=2</formula>
    </cfRule>
    <cfRule type="expression" dxfId="42" priority="39">
      <formula>AM87&gt;0</formula>
    </cfRule>
  </conditionalFormatting>
  <conditionalFormatting sqref="AG87">
    <cfRule type="expression" dxfId="41" priority="40">
      <formula>#REF!="x"</formula>
    </cfRule>
    <cfRule type="expression" dxfId="40" priority="41">
      <formula>#REF!=2</formula>
    </cfRule>
    <cfRule type="expression" dxfId="39" priority="42">
      <formula>AV87&gt;0</formula>
    </cfRule>
  </conditionalFormatting>
  <conditionalFormatting sqref="Y87:AF87">
    <cfRule type="expression" dxfId="38" priority="43">
      <formula>AW87="x"</formula>
    </cfRule>
    <cfRule type="expression" dxfId="37" priority="44">
      <formula>#REF!=2</formula>
    </cfRule>
    <cfRule type="expression" dxfId="36" priority="45">
      <formula>AN87&gt;0</formula>
    </cfRule>
  </conditionalFormatting>
  <conditionalFormatting sqref="AH87">
    <cfRule type="cellIs" dxfId="35" priority="35" operator="equal">
      <formula>" "</formula>
    </cfRule>
    <cfRule type="expression" dxfId="34" priority="36">
      <formula>AM87=1</formula>
    </cfRule>
  </conditionalFormatting>
  <conditionalFormatting sqref="X88">
    <cfRule type="expression" dxfId="33" priority="26">
      <formula>AV88="x"</formula>
    </cfRule>
    <cfRule type="expression" dxfId="32" priority="27">
      <formula>BD88=2</formula>
    </cfRule>
    <cfRule type="expression" dxfId="31" priority="28">
      <formula>AM88&gt;0</formula>
    </cfRule>
  </conditionalFormatting>
  <conditionalFormatting sqref="AG88">
    <cfRule type="expression" dxfId="30" priority="29">
      <formula>#REF!="x"</formula>
    </cfRule>
    <cfRule type="expression" dxfId="29" priority="30">
      <formula>#REF!=2</formula>
    </cfRule>
    <cfRule type="expression" dxfId="28" priority="31">
      <formula>AV88&gt;0</formula>
    </cfRule>
  </conditionalFormatting>
  <conditionalFormatting sqref="Y88:AF88">
    <cfRule type="expression" dxfId="27" priority="32">
      <formula>AW88="x"</formula>
    </cfRule>
    <cfRule type="expression" dxfId="26" priority="33">
      <formula>#REF!=2</formula>
    </cfRule>
    <cfRule type="expression" dxfId="25" priority="34">
      <formula>AN88&gt;0</formula>
    </cfRule>
  </conditionalFormatting>
  <conditionalFormatting sqref="AH88">
    <cfRule type="cellIs" dxfId="24" priority="24" operator="equal">
      <formula>" "</formula>
    </cfRule>
    <cfRule type="expression" dxfId="23" priority="25">
      <formula>AM88=1</formula>
    </cfRule>
  </conditionalFormatting>
  <conditionalFormatting sqref="X98">
    <cfRule type="expression" dxfId="22" priority="15">
      <formula>AV98="x"</formula>
    </cfRule>
    <cfRule type="expression" dxfId="21" priority="16">
      <formula>BD98=2</formula>
    </cfRule>
    <cfRule type="expression" dxfId="20" priority="17">
      <formula>AM98&gt;0</formula>
    </cfRule>
  </conditionalFormatting>
  <conditionalFormatting sqref="AG98">
    <cfRule type="expression" dxfId="19" priority="18">
      <formula>#REF!="x"</formula>
    </cfRule>
    <cfRule type="expression" dxfId="18" priority="19">
      <formula>#REF!=2</formula>
    </cfRule>
    <cfRule type="expression" dxfId="17" priority="20">
      <formula>AV98&gt;0</formula>
    </cfRule>
  </conditionalFormatting>
  <conditionalFormatting sqref="Y98:AF98">
    <cfRule type="expression" dxfId="16" priority="21">
      <formula>AW98="x"</formula>
    </cfRule>
    <cfRule type="expression" dxfId="15" priority="22">
      <formula>#REF!=2</formula>
    </cfRule>
    <cfRule type="expression" dxfId="14" priority="23">
      <formula>AN98&gt;0</formula>
    </cfRule>
  </conditionalFormatting>
  <conditionalFormatting sqref="AH98">
    <cfRule type="cellIs" dxfId="13" priority="13" operator="equal">
      <formula>" "</formula>
    </cfRule>
    <cfRule type="expression" dxfId="12" priority="14">
      <formula>AM98=1</formula>
    </cfRule>
  </conditionalFormatting>
  <conditionalFormatting sqref="X102">
    <cfRule type="expression" dxfId="11" priority="4">
      <formula>AV102="x"</formula>
    </cfRule>
    <cfRule type="expression" dxfId="10" priority="5">
      <formula>BD102=2</formula>
    </cfRule>
    <cfRule type="expression" dxfId="9" priority="6">
      <formula>AM102&gt;0</formula>
    </cfRule>
  </conditionalFormatting>
  <conditionalFormatting sqref="AG102">
    <cfRule type="expression" dxfId="8" priority="7">
      <formula>#REF!="x"</formula>
    </cfRule>
    <cfRule type="expression" dxfId="7" priority="8">
      <formula>#REF!=2</formula>
    </cfRule>
    <cfRule type="expression" dxfId="6" priority="9">
      <formula>AV102&gt;0</formula>
    </cfRule>
  </conditionalFormatting>
  <conditionalFormatting sqref="Y102:AF102">
    <cfRule type="expression" dxfId="5" priority="10">
      <formula>AW102="x"</formula>
    </cfRule>
    <cfRule type="expression" dxfId="4" priority="11">
      <formula>#REF!=2</formula>
    </cfRule>
    <cfRule type="expression" dxfId="3" priority="12">
      <formula>AN102&gt;0</formula>
    </cfRule>
  </conditionalFormatting>
  <conditionalFormatting sqref="AH102">
    <cfRule type="cellIs" dxfId="2" priority="2" operator="equal">
      <formula>" "</formula>
    </cfRule>
    <cfRule type="expression" dxfId="1" priority="3">
      <formula>AM102=1</formula>
    </cfRule>
  </conditionalFormatting>
  <conditionalFormatting sqref="AH115">
    <cfRule type="cellIs" dxfId="0" priority="1" operator="equal">
      <formula>" "</formula>
    </cfRule>
  </conditionalFormatting>
  <hyperlinks>
    <hyperlink ref="T30" display="ce.qu@kanton.ch"/>
    <hyperlink ref="X66:AG66" display="Collegamento all'elenco delle professioni"/>
  </hyperlinks>
  <pageMargins left="0.39370078740157483" right="0.19685039370078741" top="0.39370078740157483" bottom="0.39370078740157483" header="0.31496062992125984" footer="0.11811023622047245"/>
  <pageSetup paperSize="9" scale="44" fitToHeight="0" orientation="portrait" r:id="rId1"/>
  <headerFooter scaleWithDoc="0">
    <oddFooter>&amp;C&amp;"Arial,Standard"&amp;10Pagina&amp;"Arial,Fett" &amp;P&amp;"Arial,Standard"/&amp;N</oddFooter>
  </headerFooter>
  <rowBreaks count="1" manualBreakCount="1">
    <brk id="59" max="16383" man="1"/>
  </rowBreaks>
  <ignoredErrors>
    <ignoredError sqref="T30 A2"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5"/>
  <sheetViews>
    <sheetView showGridLines="0" tabSelected="1" zoomScale="80" zoomScaleNormal="80" workbookViewId="0">
      <selection activeCell="G7" sqref="G7:I7"/>
    </sheetView>
  </sheetViews>
  <sheetFormatPr defaultColWidth="11.42578125" defaultRowHeight="14.25" x14ac:dyDescent="0.2"/>
  <cols>
    <col min="1" max="1" width="1.85546875" style="69" customWidth="1"/>
    <col min="2" max="2" width="0.85546875" style="69" customWidth="1"/>
    <col min="3" max="3" width="71.85546875" style="69" customWidth="1"/>
    <col min="4" max="4" width="0.85546875" style="69" customWidth="1"/>
    <col min="5" max="5" width="3.42578125" style="69" customWidth="1"/>
    <col min="6" max="6" width="3.7109375" style="69" customWidth="1"/>
    <col min="7" max="7" width="0.85546875" style="69" customWidth="1"/>
    <col min="8" max="8" width="71.85546875" style="69" customWidth="1"/>
    <col min="9" max="9" width="0.85546875" style="69" customWidth="1"/>
    <col min="10" max="11" width="3.7109375" style="69" customWidth="1"/>
    <col min="12" max="12" width="0.85546875" style="69" customWidth="1"/>
    <col min="13" max="13" width="70.85546875" style="69" customWidth="1"/>
    <col min="14" max="14" width="0.85546875" style="69" customWidth="1"/>
    <col min="15" max="15" width="2.7109375" style="69" customWidth="1"/>
    <col min="16" max="16384" width="11.42578125" style="69"/>
  </cols>
  <sheetData>
    <row r="1" spans="1:15" ht="30" customHeight="1" x14ac:dyDescent="0.4">
      <c r="A1" s="2"/>
      <c r="B1" s="377" t="s">
        <v>46</v>
      </c>
      <c r="C1" s="377"/>
      <c r="D1" s="377"/>
      <c r="E1" s="30"/>
      <c r="F1" s="2"/>
      <c r="G1" s="377" t="s">
        <v>47</v>
      </c>
      <c r="H1" s="377"/>
      <c r="I1" s="377"/>
      <c r="J1" s="64"/>
      <c r="K1" s="2"/>
      <c r="L1" s="377" t="s">
        <v>48</v>
      </c>
      <c r="M1" s="377"/>
      <c r="N1" s="377"/>
      <c r="O1" s="68"/>
    </row>
    <row r="2" spans="1:15" s="71" customFormat="1" ht="90" customHeight="1" thickBot="1" x14ac:dyDescent="0.3">
      <c r="A2" s="32"/>
      <c r="B2" s="378" t="s">
        <v>58</v>
      </c>
      <c r="C2" s="378"/>
      <c r="D2" s="378"/>
      <c r="E2" s="31"/>
      <c r="F2" s="14"/>
      <c r="G2" s="378" t="s">
        <v>50</v>
      </c>
      <c r="H2" s="378"/>
      <c r="I2" s="378"/>
      <c r="J2" s="55"/>
      <c r="K2" s="32"/>
      <c r="L2" s="378" t="s">
        <v>51</v>
      </c>
      <c r="M2" s="378"/>
      <c r="N2" s="378"/>
      <c r="O2" s="70"/>
    </row>
    <row r="3" spans="1:15" ht="3" customHeight="1" thickTop="1" x14ac:dyDescent="0.2">
      <c r="B3" s="80"/>
      <c r="C3" s="81"/>
      <c r="D3" s="82"/>
      <c r="G3" s="80"/>
      <c r="H3" s="81"/>
      <c r="I3" s="82"/>
      <c r="L3" s="80"/>
      <c r="M3" s="81"/>
      <c r="N3" s="82"/>
    </row>
    <row r="4" spans="1:15" ht="160.5" customHeight="1" x14ac:dyDescent="0.2">
      <c r="B4" s="83"/>
      <c r="C4" s="88"/>
      <c r="D4" s="84"/>
      <c r="G4" s="83"/>
      <c r="H4" s="33"/>
      <c r="I4" s="84"/>
      <c r="L4" s="83"/>
      <c r="M4" s="33"/>
      <c r="N4" s="84"/>
    </row>
    <row r="5" spans="1:15" ht="3" customHeight="1" thickBot="1" x14ac:dyDescent="0.25">
      <c r="B5" s="85"/>
      <c r="C5" s="86"/>
      <c r="D5" s="87"/>
      <c r="G5" s="85"/>
      <c r="H5" s="86"/>
      <c r="I5" s="87"/>
      <c r="L5" s="85"/>
      <c r="M5" s="86"/>
      <c r="N5" s="87"/>
    </row>
    <row r="6" spans="1:15" ht="21.75" customHeight="1" thickTop="1" x14ac:dyDescent="0.2"/>
    <row r="7" spans="1:15" ht="157.5" customHeight="1" x14ac:dyDescent="0.2">
      <c r="A7" s="2"/>
      <c r="B7" s="379" t="s">
        <v>66</v>
      </c>
      <c r="C7" s="199"/>
      <c r="D7" s="199"/>
      <c r="E7" s="63"/>
      <c r="F7" s="2"/>
      <c r="G7" s="375" t="s">
        <v>67</v>
      </c>
      <c r="H7" s="376"/>
      <c r="I7" s="376"/>
      <c r="J7" s="2"/>
      <c r="K7" s="2"/>
      <c r="L7" s="380" t="s">
        <v>68</v>
      </c>
      <c r="M7" s="199"/>
      <c r="N7" s="199"/>
      <c r="O7" s="72"/>
    </row>
    <row r="8" spans="1:15" ht="101.25" customHeight="1" x14ac:dyDescent="0.2"/>
    <row r="9" spans="1:15" ht="101.25" customHeight="1" x14ac:dyDescent="0.2"/>
    <row r="10" spans="1:15" ht="101.25" customHeight="1" x14ac:dyDescent="0.2"/>
    <row r="11" spans="1:15" ht="101.25" customHeight="1" x14ac:dyDescent="0.2"/>
    <row r="12" spans="1:15" ht="101.25" customHeight="1" x14ac:dyDescent="0.2"/>
    <row r="13" spans="1:15" ht="101.25" customHeight="1" x14ac:dyDescent="0.2"/>
    <row r="14" spans="1:15" ht="101.25" customHeight="1" x14ac:dyDescent="0.2"/>
    <row r="15" spans="1:15" ht="101.25" customHeight="1" x14ac:dyDescent="0.2"/>
    <row r="16" spans="1:15" ht="101.25" customHeight="1" x14ac:dyDescent="0.2"/>
    <row r="17" ht="101.25" customHeight="1" x14ac:dyDescent="0.2"/>
    <row r="18" ht="101.25" customHeight="1" x14ac:dyDescent="0.2"/>
    <row r="19" ht="101.25" customHeight="1" x14ac:dyDescent="0.2"/>
    <row r="20" ht="101.25" customHeight="1" x14ac:dyDescent="0.2"/>
    <row r="21" ht="101.25" customHeight="1" x14ac:dyDescent="0.2"/>
    <row r="22" ht="101.25" customHeight="1" x14ac:dyDescent="0.2"/>
    <row r="23" ht="101.25" customHeight="1" x14ac:dyDescent="0.2"/>
    <row r="24" ht="101.25" customHeight="1" x14ac:dyDescent="0.2"/>
    <row r="25" ht="101.25" customHeight="1" x14ac:dyDescent="0.2"/>
    <row r="26" ht="101.25" customHeight="1" x14ac:dyDescent="0.2"/>
    <row r="27" ht="101.25" customHeight="1" x14ac:dyDescent="0.2"/>
    <row r="28" ht="101.25" customHeight="1" x14ac:dyDescent="0.2"/>
    <row r="29" ht="101.25" customHeight="1" x14ac:dyDescent="0.2"/>
    <row r="30" ht="101.25" customHeight="1" x14ac:dyDescent="0.2"/>
    <row r="31" ht="101.25" customHeight="1" x14ac:dyDescent="0.2"/>
    <row r="32" ht="101.25" customHeight="1" x14ac:dyDescent="0.2"/>
    <row r="33" ht="101.25" customHeight="1" x14ac:dyDescent="0.2"/>
    <row r="34" ht="101.25" customHeight="1" x14ac:dyDescent="0.2"/>
    <row r="35" ht="101.25" customHeight="1" x14ac:dyDescent="0.2"/>
    <row r="36" ht="101.25" customHeight="1" x14ac:dyDescent="0.2"/>
    <row r="37" ht="101.25" customHeight="1" x14ac:dyDescent="0.2"/>
    <row r="38" ht="101.25" customHeight="1" x14ac:dyDescent="0.2"/>
    <row r="39" ht="101.25" customHeight="1" x14ac:dyDescent="0.2"/>
    <row r="40" ht="101.25" customHeight="1" x14ac:dyDescent="0.2"/>
    <row r="41" ht="101.25" customHeight="1" x14ac:dyDescent="0.2"/>
    <row r="42" ht="101.25" customHeight="1" x14ac:dyDescent="0.2"/>
    <row r="43" ht="101.25" customHeight="1" x14ac:dyDescent="0.2"/>
    <row r="44" ht="101.25" customHeight="1" x14ac:dyDescent="0.2"/>
    <row r="45" ht="101.25" customHeight="1" x14ac:dyDescent="0.2"/>
    <row r="46" ht="101.25" customHeight="1" x14ac:dyDescent="0.2"/>
    <row r="47" ht="101.25" customHeight="1" x14ac:dyDescent="0.2"/>
    <row r="48" ht="101.25" customHeight="1" x14ac:dyDescent="0.2"/>
    <row r="49" ht="101.25" customHeight="1" x14ac:dyDescent="0.2"/>
    <row r="50" ht="101.25" customHeight="1" x14ac:dyDescent="0.2"/>
    <row r="51" ht="101.25" customHeight="1" x14ac:dyDescent="0.2"/>
    <row r="52" ht="101.25" customHeight="1" x14ac:dyDescent="0.2"/>
    <row r="53" ht="101.25" customHeight="1" x14ac:dyDescent="0.2"/>
    <row r="54" ht="101.25" customHeight="1" x14ac:dyDescent="0.2"/>
    <row r="55" ht="101.25" customHeight="1" x14ac:dyDescent="0.2"/>
    <row r="56" ht="101.25" customHeight="1" x14ac:dyDescent="0.2"/>
    <row r="57" ht="101.25" customHeight="1" x14ac:dyDescent="0.2"/>
    <row r="58" ht="101.25" customHeight="1" x14ac:dyDescent="0.2"/>
    <row r="59" ht="101.25" customHeight="1" x14ac:dyDescent="0.2"/>
    <row r="60" ht="101.25" customHeight="1" x14ac:dyDescent="0.2"/>
    <row r="61" ht="101.25" customHeight="1" x14ac:dyDescent="0.2"/>
    <row r="62" ht="101.25" customHeight="1" x14ac:dyDescent="0.2"/>
    <row r="63" ht="101.25" customHeight="1" x14ac:dyDescent="0.2"/>
    <row r="64" ht="101.25" customHeight="1" x14ac:dyDescent="0.2"/>
    <row r="65" ht="101.25" customHeight="1" x14ac:dyDescent="0.2"/>
    <row r="66" ht="101.25" customHeight="1" x14ac:dyDescent="0.2"/>
    <row r="67" ht="101.25" customHeight="1" x14ac:dyDescent="0.2"/>
    <row r="68" ht="101.25" customHeight="1" x14ac:dyDescent="0.2"/>
    <row r="69" ht="101.25" customHeight="1" x14ac:dyDescent="0.2"/>
    <row r="70" ht="101.25" customHeight="1" x14ac:dyDescent="0.2"/>
    <row r="71" ht="101.25" customHeight="1" x14ac:dyDescent="0.2"/>
    <row r="72" ht="101.25" customHeight="1" x14ac:dyDescent="0.2"/>
    <row r="73" ht="101.25" customHeight="1" x14ac:dyDescent="0.2"/>
    <row r="74" ht="101.25" customHeight="1" x14ac:dyDescent="0.2"/>
    <row r="75" ht="101.25" customHeight="1" x14ac:dyDescent="0.2"/>
    <row r="76" ht="101.25" customHeight="1" x14ac:dyDescent="0.2"/>
    <row r="77" ht="101.25" customHeight="1" x14ac:dyDescent="0.2"/>
    <row r="78" ht="101.25" customHeight="1" x14ac:dyDescent="0.2"/>
    <row r="79" ht="101.25" customHeight="1" x14ac:dyDescent="0.2"/>
    <row r="80" ht="101.25" customHeight="1" x14ac:dyDescent="0.2"/>
    <row r="81" ht="101.25" customHeight="1" x14ac:dyDescent="0.2"/>
    <row r="82" ht="101.25" customHeight="1" x14ac:dyDescent="0.2"/>
    <row r="83" ht="101.25" customHeight="1" x14ac:dyDescent="0.2"/>
    <row r="84" ht="101.25" customHeight="1" x14ac:dyDescent="0.2"/>
    <row r="85" ht="101.25" customHeight="1" x14ac:dyDescent="0.2"/>
    <row r="86" ht="101.25" customHeight="1" x14ac:dyDescent="0.2"/>
    <row r="87" ht="101.25" customHeight="1" x14ac:dyDescent="0.2"/>
    <row r="88" ht="101.25" customHeight="1" x14ac:dyDescent="0.2"/>
    <row r="89" ht="101.25" customHeight="1" x14ac:dyDescent="0.2"/>
    <row r="90" ht="101.25" customHeight="1" x14ac:dyDescent="0.2"/>
    <row r="91" ht="101.25" customHeight="1" x14ac:dyDescent="0.2"/>
    <row r="92" ht="101.25" customHeight="1" x14ac:dyDescent="0.2"/>
    <row r="93" ht="101.25" customHeight="1" x14ac:dyDescent="0.2"/>
    <row r="94" ht="101.25" customHeight="1" x14ac:dyDescent="0.2"/>
    <row r="95" ht="101.25" customHeight="1" x14ac:dyDescent="0.2"/>
    <row r="96" ht="101.25" customHeight="1" x14ac:dyDescent="0.2"/>
    <row r="97" ht="101.25" customHeight="1" x14ac:dyDescent="0.2"/>
    <row r="98" ht="101.25" customHeight="1" x14ac:dyDescent="0.2"/>
    <row r="99" ht="101.25" customHeight="1" x14ac:dyDescent="0.2"/>
    <row r="100" ht="101.25" customHeight="1" x14ac:dyDescent="0.2"/>
    <row r="101" ht="101.25" customHeight="1" x14ac:dyDescent="0.2"/>
    <row r="102" ht="101.25" customHeight="1" x14ac:dyDescent="0.2"/>
    <row r="103" ht="101.25" customHeight="1" x14ac:dyDescent="0.2"/>
    <row r="104" ht="101.25" customHeight="1" x14ac:dyDescent="0.2"/>
    <row r="105" ht="101.25" customHeight="1" x14ac:dyDescent="0.2"/>
    <row r="106" ht="101.25" customHeight="1" x14ac:dyDescent="0.2"/>
    <row r="107" ht="101.25" customHeight="1" x14ac:dyDescent="0.2"/>
    <row r="108" ht="101.25" customHeight="1" x14ac:dyDescent="0.2"/>
    <row r="109" ht="101.25" customHeight="1" x14ac:dyDescent="0.2"/>
    <row r="110" ht="101.25" customHeight="1" x14ac:dyDescent="0.2"/>
    <row r="111" ht="101.25" customHeight="1" x14ac:dyDescent="0.2"/>
    <row r="112" ht="101.25" customHeight="1" x14ac:dyDescent="0.2"/>
    <row r="113" ht="101.25" customHeight="1" x14ac:dyDescent="0.2"/>
    <row r="114" ht="101.25" customHeight="1" x14ac:dyDescent="0.2"/>
    <row r="115" ht="101.25" customHeight="1" x14ac:dyDescent="0.2"/>
    <row r="116" ht="101.25" customHeight="1" x14ac:dyDescent="0.2"/>
    <row r="117" ht="101.25" customHeight="1" x14ac:dyDescent="0.2"/>
    <row r="118" ht="101.25" customHeight="1" x14ac:dyDescent="0.2"/>
    <row r="119" ht="101.25" customHeight="1" x14ac:dyDescent="0.2"/>
    <row r="120" ht="101.25" customHeight="1" x14ac:dyDescent="0.2"/>
    <row r="121" ht="101.25" customHeight="1" x14ac:dyDescent="0.2"/>
    <row r="122" ht="101.25" customHeight="1" x14ac:dyDescent="0.2"/>
    <row r="123" ht="101.25" customHeight="1" x14ac:dyDescent="0.2"/>
    <row r="124" ht="101.25" customHeight="1" x14ac:dyDescent="0.2"/>
    <row r="125" ht="101.25" customHeight="1" x14ac:dyDescent="0.2"/>
    <row r="126" ht="101.25" customHeight="1" x14ac:dyDescent="0.2"/>
    <row r="127" ht="101.25" customHeight="1" x14ac:dyDescent="0.2"/>
    <row r="128" ht="101.25" customHeight="1" x14ac:dyDescent="0.2"/>
    <row r="129" ht="101.25" customHeight="1" x14ac:dyDescent="0.2"/>
    <row r="130" ht="101.25" customHeight="1" x14ac:dyDescent="0.2"/>
    <row r="131" ht="101.25" customHeight="1" x14ac:dyDescent="0.2"/>
    <row r="132" ht="101.25" customHeight="1" x14ac:dyDescent="0.2"/>
    <row r="133" ht="101.25" customHeight="1" x14ac:dyDescent="0.2"/>
    <row r="134" ht="101.25" customHeight="1" x14ac:dyDescent="0.2"/>
    <row r="135" ht="101.25" customHeight="1" x14ac:dyDescent="0.2"/>
    <row r="136" ht="101.25" customHeight="1" x14ac:dyDescent="0.2"/>
    <row r="137" ht="101.25" customHeight="1" x14ac:dyDescent="0.2"/>
    <row r="138" ht="101.25" customHeight="1" x14ac:dyDescent="0.2"/>
    <row r="139" ht="101.25" customHeight="1" x14ac:dyDescent="0.2"/>
    <row r="140" ht="101.25" customHeight="1" x14ac:dyDescent="0.2"/>
    <row r="141" ht="101.25" customHeight="1" x14ac:dyDescent="0.2"/>
    <row r="142" ht="101.25" customHeight="1" x14ac:dyDescent="0.2"/>
    <row r="143" ht="101.25" customHeight="1" x14ac:dyDescent="0.2"/>
    <row r="144" ht="101.25" customHeight="1" x14ac:dyDescent="0.2"/>
    <row r="145" ht="101.25" customHeight="1" x14ac:dyDescent="0.2"/>
    <row r="146" ht="101.25" customHeight="1" x14ac:dyDescent="0.2"/>
    <row r="147" ht="101.25" customHeight="1" x14ac:dyDescent="0.2"/>
    <row r="148" ht="101.25" customHeight="1" x14ac:dyDescent="0.2"/>
    <row r="149" ht="101.25" customHeight="1" x14ac:dyDescent="0.2"/>
    <row r="150" ht="101.25" customHeight="1" x14ac:dyDescent="0.2"/>
    <row r="151" ht="101.25" customHeight="1" x14ac:dyDescent="0.2"/>
    <row r="152" ht="101.25" customHeight="1" x14ac:dyDescent="0.2"/>
    <row r="153" ht="101.25" customHeight="1" x14ac:dyDescent="0.2"/>
    <row r="154" ht="101.25" customHeight="1" x14ac:dyDescent="0.2"/>
    <row r="155" ht="101.25" customHeight="1" x14ac:dyDescent="0.2"/>
  </sheetData>
  <sheetProtection algorithmName="SHA-512" hashValue="C1lXcbk+vY8Wd17SLeKLZO750JJvE8fRCMblQ2F8uhbRT8Zu0IQN4MKJX8SfPq5NGdSjM3IkDOkPTB/aPAJpUg==" saltValue="zXuAR5VdGkAA7qAR4/5cew==" spinCount="100000" sheet="1" scenarios="1"/>
  <mergeCells count="9">
    <mergeCell ref="G7:I7"/>
    <mergeCell ref="G1:I1"/>
    <mergeCell ref="L1:N1"/>
    <mergeCell ref="L2:N2"/>
    <mergeCell ref="B2:D2"/>
    <mergeCell ref="B1:D1"/>
    <mergeCell ref="G2:I2"/>
    <mergeCell ref="B7:D7"/>
    <mergeCell ref="L7:N7"/>
  </mergeCells>
  <pageMargins left="0.25" right="0.25" top="0.75" bottom="0.75" header="0.3" footer="0.3"/>
  <pageSetup paperSize="9"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C28DA5FD50D98C41AACC98036A7B301B" ma:contentTypeVersion="2" ma:contentTypeDescription="Ein neues Dokument erstellen." ma:contentTypeScope="" ma:versionID="4800179b4ad2d1be97dc006c6e505375">
  <xsd:schema xmlns:xsd="http://www.w3.org/2001/XMLSchema" xmlns:xs="http://www.w3.org/2001/XMLSchema" xmlns:p="http://schemas.microsoft.com/office/2006/metadata/properties" xmlns:ns2="16b96d95-ec10-4ecd-9fa9-789a6a7a84cf" targetNamespace="http://schemas.microsoft.com/office/2006/metadata/properties" ma:root="true" ma:fieldsID="02bd7b8480aa5d9b837075c4a35841db" ns2:_="">
    <xsd:import namespace="16b96d95-ec10-4ecd-9fa9-789a6a7a84c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96d95-ec10-4ecd-9fa9-789a6a7a8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B87807-12D5-4468-8296-0E3689AA4DCE}">
  <ds:schemaRefs>
    <ds:schemaRef ds:uri="http://schemas.microsoft.com/sharepoint/v3/contenttype/forms"/>
  </ds:schemaRefs>
</ds:datastoreItem>
</file>

<file path=customXml/itemProps2.xml><?xml version="1.0" encoding="utf-8"?>
<ds:datastoreItem xmlns:ds="http://schemas.openxmlformats.org/officeDocument/2006/customXml" ds:itemID="{6A52C847-AC96-41F1-9F2C-497C689DC6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b96d95-ec10-4ecd-9fa9-789a6a7a84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7266C6-55C1-4322-BF13-CD688FD19AE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16b96d95-ec10-4ecd-9fa9-789a6a7a84c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Italiano</vt:lpstr>
      <vt:lpstr>Firme</vt:lpstr>
      <vt:lpstr>Firme!Area_stampa</vt:lpstr>
      <vt:lpstr>Italiano!Area_stampa</vt:lpstr>
      <vt:lpstr>Italiano!Titoli_stampa</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Düby Christoph, ERZ-MBA-ABB</dc:creator>
  <cp:lastModifiedBy>Monaco Sidney</cp:lastModifiedBy>
  <cp:lastPrinted>2021-04-08T07:39:06Z</cp:lastPrinted>
  <dcterms:created xsi:type="dcterms:W3CDTF">2020-03-30T14:57:10Z</dcterms:created>
  <dcterms:modified xsi:type="dcterms:W3CDTF">2021-05-03T11:30:44Z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0x010100C28DA5FD50D98C41AACC98036A7B301B</vt:lpwstr>
  </property>
</Properties>
</file>