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URA (%) - VACCA DA LATTE" sheetId="1" r:id="rId1"/>
    <sheet name="URA (%) - VACCA MADRE" sheetId="2" r:id="rId2"/>
    <sheet name="URA % - ALTRI BOVINI" sheetId="3" r:id="rId3"/>
    <sheet name="URA (%) - CAPRA-PECORA" sheetId="4" r:id="rId4"/>
    <sheet name="URA (4-8 are per UBG)" sheetId="5" r:id="rId5"/>
  </sheets>
  <definedNames/>
  <calcPr fullCalcOnLoad="1"/>
</workbook>
</file>

<file path=xl/sharedStrings.xml><?xml version="1.0" encoding="utf-8"?>
<sst xmlns="http://schemas.openxmlformats.org/spreadsheetml/2006/main" count="292" uniqueCount="74">
  <si>
    <t>ha</t>
  </si>
  <si>
    <t>&gt;&gt;&gt;&gt;&gt;</t>
  </si>
  <si>
    <t>kg SS/giorno</t>
  </si>
  <si>
    <t>UBG</t>
  </si>
  <si>
    <t>Azienda:</t>
  </si>
  <si>
    <t>giorni</t>
  </si>
  <si>
    <t>q SS</t>
  </si>
  <si>
    <t>q/ha SS</t>
  </si>
  <si>
    <t>Pascolo 1</t>
  </si>
  <si>
    <t>Pascolo 2</t>
  </si>
  <si>
    <t>Pascolo 3</t>
  </si>
  <si>
    <t>Pascolo 4</t>
  </si>
  <si>
    <t>Pascolo 5</t>
  </si>
  <si>
    <t xml:space="preserve">Superficie di pascolo complessiva con relativa resa media </t>
  </si>
  <si>
    <t>Stima della superficie di pascolo e della realtiva resa di SS</t>
  </si>
  <si>
    <t>Superficie di pascolo complessiva</t>
  </si>
  <si>
    <t>Nome</t>
  </si>
  <si>
    <t>I dati vanno inseriti nelle caselle arancioni</t>
  </si>
  <si>
    <t xml:space="preserve">Stima della superficie di pascolo necessaria per soddisfare le esigenze poste dal programma URA </t>
  </si>
  <si>
    <t>Categoria di animale:</t>
  </si>
  <si>
    <t>Resa media dei pascoli</t>
  </si>
  <si>
    <t>Giorni di pascolo da assicurare in azienda</t>
  </si>
  <si>
    <t>Resa dei pascoli complessiva</t>
  </si>
  <si>
    <t>are</t>
  </si>
  <si>
    <t>Data e luogo:</t>
  </si>
  <si>
    <t>Firma:</t>
  </si>
  <si>
    <t>Intensità di gestione (tipo e n° sfruttamento); prim./aut.</t>
  </si>
  <si>
    <t>giorni teorici</t>
  </si>
  <si>
    <t>Pascolo 6</t>
  </si>
  <si>
    <t>Pascolo 7</t>
  </si>
  <si>
    <t>Pascolo 8</t>
  </si>
  <si>
    <t>Pascolo 9</t>
  </si>
  <si>
    <t>Pascolo 10</t>
  </si>
  <si>
    <t>Vacca madre</t>
  </si>
  <si>
    <t>Vacca madre leggera</t>
  </si>
  <si>
    <t>secondo dati BDTA/PRIC/SuisseBilanz/PLCSI</t>
  </si>
  <si>
    <t>secondo dati BDTA</t>
  </si>
  <si>
    <t>q/ha di SS stimati dal consulente o secondo dati PRIC/Suisse Bilanz - vanno dedotte le rese degli sfalci e dei pascoli con bestiame di altro tipo</t>
  </si>
  <si>
    <t>Bovino giovane &gt; 730 gg</t>
  </si>
  <si>
    <t>Bovino giovane &lt; 160 gg</t>
  </si>
  <si>
    <t>Bovino giovane 365-730 gg</t>
  </si>
  <si>
    <t>Bovino giovane 160-365 gg</t>
  </si>
  <si>
    <t>Vacca da latte</t>
  </si>
  <si>
    <t>%</t>
  </si>
  <si>
    <t>Vacca madre media</t>
  </si>
  <si>
    <t>Vacca madre pesante</t>
  </si>
  <si>
    <t xml:space="preserve">Produzione di foraggio grezzo da assicurare con il pascolo </t>
  </si>
  <si>
    <t>Giorni trascorsi in alpeggio</t>
  </si>
  <si>
    <t>a/UBG</t>
  </si>
  <si>
    <t>a</t>
  </si>
  <si>
    <t>Stima della superficie di pascolo a disposizione</t>
  </si>
  <si>
    <t>Parcella</t>
  </si>
  <si>
    <t>Superficie di pascolo esistente per UBG</t>
  </si>
  <si>
    <t>Superficie di pascolo necessaria per UBG</t>
  </si>
  <si>
    <t xml:space="preserve">Fabbisogno minimo di superficie pascolabile (per UBG) </t>
  </si>
  <si>
    <t>Numero di animali (espresso in UBG)</t>
  </si>
  <si>
    <t>Fabbisogno minimo di superficie pascolabile (complessiva)</t>
  </si>
  <si>
    <t>kg/anno e UBG</t>
  </si>
  <si>
    <t>kg SF/UBG e anno</t>
  </si>
  <si>
    <t>Consumo giornaliero di foraggio della mandria</t>
  </si>
  <si>
    <t>Produzione media annua di latte per UBG</t>
  </si>
  <si>
    <t xml:space="preserve">Consumo annuo di foraggio concentrato per UBG </t>
  </si>
  <si>
    <t>Percentuale di foraggio consumato sul pascolo</t>
  </si>
  <si>
    <t>Quantità minima di foraggio da produrre giornalmente sul pascolo</t>
  </si>
  <si>
    <t>Numero di vacche da latte (espresso in UBG)</t>
  </si>
  <si>
    <t>Capra da latte</t>
  </si>
  <si>
    <t>Pecora da latte</t>
  </si>
  <si>
    <t>Pecora da carne</t>
  </si>
  <si>
    <t>Vacche asciutte</t>
  </si>
  <si>
    <t>Altri bovini</t>
  </si>
  <si>
    <t>Zona:</t>
  </si>
  <si>
    <t>versione: 25.1.2023</t>
  </si>
  <si>
    <t>Periodo: (min 26 gg/mese tra il 1° maggio e il 31 ottobre; deroghe per zona)</t>
  </si>
  <si>
    <t>ggg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</si>
</sst>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0"/>
    <numFmt numFmtId="172" formatCode="0.000"/>
    <numFmt numFmtId="173" formatCode="hh:mm:ss"/>
    <numFmt numFmtId="174" formatCode="[$-810]dddd\,\ d\ mmmm\ yyyy"/>
    <numFmt numFmtId="175" formatCode="dd/mm/yyyy;@"/>
  </numFmts>
  <fonts count="53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6" fillId="8" borderId="10" xfId="0" applyFont="1" applyFill="1" applyBorder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1" fontId="17" fillId="0" borderId="11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wrapText="1"/>
    </xf>
    <xf numFmtId="1" fontId="5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6" fillId="8" borderId="11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170" fontId="1" fillId="0" borderId="11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1" fontId="5" fillId="0" borderId="21" xfId="0" applyNumberFormat="1" applyFont="1" applyBorder="1" applyAlignment="1">
      <alignment horizontal="center" wrapText="1"/>
    </xf>
    <xf numFmtId="11" fontId="5" fillId="0" borderId="22" xfId="0" applyNumberFormat="1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right"/>
    </xf>
    <xf numFmtId="0" fontId="6" fillId="8" borderId="17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15" fillId="0" borderId="19" xfId="0" applyFont="1" applyFill="1" applyBorder="1" applyAlignment="1">
      <alignment vertical="center"/>
    </xf>
    <xf numFmtId="175" fontId="15" fillId="0" borderId="23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right" vertical="center"/>
    </xf>
    <xf numFmtId="0" fontId="15" fillId="34" borderId="17" xfId="0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right" vertical="center"/>
    </xf>
    <xf numFmtId="0" fontId="5" fillId="11" borderId="11" xfId="0" applyFont="1" applyFill="1" applyBorder="1" applyAlignment="1" applyProtection="1">
      <alignment/>
      <protection hidden="1" locked="0"/>
    </xf>
    <xf numFmtId="0" fontId="9" fillId="11" borderId="11" xfId="0" applyFont="1" applyFill="1" applyBorder="1" applyAlignment="1" applyProtection="1">
      <alignment horizontal="center"/>
      <protection hidden="1" locked="0"/>
    </xf>
    <xf numFmtId="0" fontId="9" fillId="11" borderId="16" xfId="0" applyFont="1" applyFill="1" applyBorder="1" applyAlignment="1" applyProtection="1">
      <alignment horizontal="center"/>
      <protection hidden="1" locked="0"/>
    </xf>
    <xf numFmtId="0" fontId="9" fillId="11" borderId="17" xfId="0" applyFont="1" applyFill="1" applyBorder="1" applyAlignment="1" applyProtection="1">
      <alignment horizontal="center"/>
      <protection hidden="1" locked="0"/>
    </xf>
    <xf numFmtId="0" fontId="9" fillId="11" borderId="10" xfId="0" applyFont="1" applyFill="1" applyBorder="1" applyAlignment="1" applyProtection="1">
      <alignment horizontal="center"/>
      <protection hidden="1" locked="0"/>
    </xf>
    <xf numFmtId="1" fontId="1" fillId="11" borderId="11" xfId="0" applyNumberFormat="1" applyFont="1" applyFill="1" applyBorder="1" applyAlignment="1" applyProtection="1">
      <alignment horizontal="center"/>
      <protection hidden="1" locked="0"/>
    </xf>
    <xf numFmtId="0" fontId="1" fillId="11" borderId="11" xfId="0" applyFont="1" applyFill="1" applyBorder="1" applyAlignment="1" applyProtection="1">
      <alignment horizontal="center"/>
      <protection hidden="1"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5.7109375" style="1" customWidth="1"/>
    <col min="2" max="2" width="60.7109375" style="1" customWidth="1"/>
    <col min="3" max="6" width="10.7109375" style="1" customWidth="1"/>
    <col min="7" max="7" width="1.7109375" style="1" customWidth="1"/>
    <col min="8" max="8" width="15.7109375" style="1" customWidth="1"/>
    <col min="9" max="9" width="13.421875" style="1" customWidth="1"/>
    <col min="10" max="16384" width="11.421875" style="1" customWidth="1"/>
  </cols>
  <sheetData>
    <row r="1" spans="1:9" s="5" customFormat="1" ht="20.25">
      <c r="A1" s="44" t="s">
        <v>18</v>
      </c>
      <c r="B1" s="45"/>
      <c r="C1" s="45"/>
      <c r="D1" s="45"/>
      <c r="E1" s="45"/>
      <c r="F1" s="45"/>
      <c r="G1" s="45"/>
      <c r="H1" s="45"/>
      <c r="I1" s="46"/>
    </row>
    <row r="2" spans="1:9" ht="15">
      <c r="A2" s="82" t="s">
        <v>71</v>
      </c>
      <c r="B2" s="83"/>
      <c r="C2" s="85" t="s">
        <v>17</v>
      </c>
      <c r="D2" s="86"/>
      <c r="E2" s="86"/>
      <c r="F2" s="86"/>
      <c r="G2" s="86"/>
      <c r="H2" s="86"/>
      <c r="I2" s="87"/>
    </row>
    <row r="3" ht="9.75" customHeight="1"/>
    <row r="4" spans="1:9" s="5" customFormat="1" ht="20.25">
      <c r="A4" s="47" t="s">
        <v>4</v>
      </c>
      <c r="B4" s="48"/>
      <c r="C4" s="89"/>
      <c r="D4" s="89"/>
      <c r="E4" s="89"/>
      <c r="F4" s="89"/>
      <c r="G4" s="89"/>
      <c r="H4" s="89"/>
      <c r="I4" s="89"/>
    </row>
    <row r="5" spans="1:8" s="8" customFormat="1" ht="9.75" customHeight="1">
      <c r="A5" s="12"/>
      <c r="C5" s="7"/>
      <c r="D5" s="7"/>
      <c r="E5" s="7"/>
      <c r="F5" s="7"/>
      <c r="G5" s="7"/>
      <c r="H5" s="7"/>
    </row>
    <row r="6" spans="1:9" s="5" customFormat="1" ht="20.25">
      <c r="A6" s="47" t="s">
        <v>70</v>
      </c>
      <c r="B6" s="48"/>
      <c r="C6" s="90"/>
      <c r="D6" s="91"/>
      <c r="E6" s="91"/>
      <c r="F6" s="91"/>
      <c r="G6" s="91"/>
      <c r="H6" s="91"/>
      <c r="I6" s="92"/>
    </row>
    <row r="7" spans="1:8" s="8" customFormat="1" ht="9.75" customHeight="1">
      <c r="A7" s="12"/>
      <c r="C7" s="7"/>
      <c r="D7" s="7"/>
      <c r="E7" s="7"/>
      <c r="F7" s="7"/>
      <c r="G7" s="7"/>
      <c r="H7" s="7"/>
    </row>
    <row r="8" spans="1:9" s="5" customFormat="1" ht="20.25">
      <c r="A8" s="47" t="s">
        <v>19</v>
      </c>
      <c r="B8" s="48"/>
      <c r="C8" s="84" t="s">
        <v>42</v>
      </c>
      <c r="D8" s="84"/>
      <c r="E8" s="84"/>
      <c r="F8" s="84"/>
      <c r="G8" s="84"/>
      <c r="H8" s="84"/>
      <c r="I8" s="84"/>
    </row>
    <row r="9" s="14" customFormat="1" ht="19.5" customHeight="1"/>
    <row r="10" spans="2:9" s="14" customFormat="1" ht="15" customHeight="1">
      <c r="B10" s="21" t="s">
        <v>64</v>
      </c>
      <c r="C10" s="93"/>
      <c r="D10" s="14" t="s">
        <v>3</v>
      </c>
      <c r="H10" s="49" t="s">
        <v>35</v>
      </c>
      <c r="I10" s="50"/>
    </row>
    <row r="11" spans="2:9" s="14" customFormat="1" ht="15" customHeight="1">
      <c r="B11" s="21" t="s">
        <v>60</v>
      </c>
      <c r="C11" s="93"/>
      <c r="D11" s="14" t="s">
        <v>57</v>
      </c>
      <c r="H11" s="51"/>
      <c r="I11" s="52"/>
    </row>
    <row r="12" spans="2:9" s="14" customFormat="1" ht="15" customHeight="1">
      <c r="B12" s="21" t="s">
        <v>61</v>
      </c>
      <c r="C12" s="93"/>
      <c r="D12" s="14" t="s">
        <v>58</v>
      </c>
      <c r="H12" s="53"/>
      <c r="I12" s="54"/>
    </row>
    <row r="13" spans="1:3" s="14" customFormat="1" ht="9.75" customHeight="1">
      <c r="A13" s="55"/>
      <c r="B13" s="55"/>
      <c r="C13" s="30"/>
    </row>
    <row r="14" spans="1:4" s="14" customFormat="1" ht="15" customHeight="1">
      <c r="A14" s="55" t="s">
        <v>59</v>
      </c>
      <c r="B14" s="56"/>
      <c r="C14" s="31">
        <f>((C10*58.4)+(C10*58.4)*(C11-7500)/1000*1.5/100)*100/365+(C12/365*0.88)</f>
        <v>0</v>
      </c>
      <c r="D14" s="14" t="s">
        <v>2</v>
      </c>
    </row>
    <row r="15" spans="1:3" s="14" customFormat="1" ht="9.75" customHeight="1">
      <c r="A15" s="55"/>
      <c r="B15" s="55"/>
      <c r="C15" s="30"/>
    </row>
    <row r="16" spans="1:4" s="14" customFormat="1" ht="15" customHeight="1">
      <c r="A16" s="55" t="s">
        <v>62</v>
      </c>
      <c r="B16" s="55"/>
      <c r="C16" s="93"/>
      <c r="D16" s="15" t="s">
        <v>43</v>
      </c>
    </row>
    <row r="17" spans="1:3" s="14" customFormat="1" ht="9.75" customHeight="1">
      <c r="A17" s="55"/>
      <c r="B17" s="55"/>
      <c r="C17" s="30"/>
    </row>
    <row r="18" spans="1:4" s="14" customFormat="1" ht="15" customHeight="1">
      <c r="A18" s="55" t="s">
        <v>63</v>
      </c>
      <c r="B18" s="55"/>
      <c r="C18" s="35">
        <f>C14*C16/100</f>
        <v>0</v>
      </c>
      <c r="D18" s="14" t="s">
        <v>2</v>
      </c>
    </row>
    <row r="19" spans="1:8" s="14" customFormat="1" ht="9.75" customHeight="1">
      <c r="A19" s="55"/>
      <c r="B19" s="55"/>
      <c r="C19" s="30"/>
      <c r="H19" s="15"/>
    </row>
    <row r="20" spans="1:9" s="14" customFormat="1" ht="15" customHeight="1">
      <c r="A20" s="55" t="s">
        <v>72</v>
      </c>
      <c r="B20" s="55"/>
      <c r="C20" s="35">
        <f>IF(C6="ZPC",156,IF(C6="ZM I",130,IF(C6="ZM II",130,IF(C6="ZM III",104,IF(C6="ZM IV",104,0)))))</f>
        <v>0</v>
      </c>
      <c r="D20" s="14" t="s">
        <v>5</v>
      </c>
      <c r="I20" s="22"/>
    </row>
    <row r="21" spans="1:3" s="14" customFormat="1" ht="9.75" customHeight="1">
      <c r="A21" s="55"/>
      <c r="B21" s="55"/>
      <c r="C21" s="30"/>
    </row>
    <row r="22" spans="1:9" s="14" customFormat="1" ht="15" customHeight="1">
      <c r="A22" s="55" t="s">
        <v>47</v>
      </c>
      <c r="B22" s="56"/>
      <c r="C22" s="93"/>
      <c r="D22" s="14" t="s">
        <v>5</v>
      </c>
      <c r="H22" s="57" t="s">
        <v>36</v>
      </c>
      <c r="I22" s="58"/>
    </row>
    <row r="23" spans="1:3" s="14" customFormat="1" ht="9.75" customHeight="1">
      <c r="A23" s="55"/>
      <c r="B23" s="55"/>
      <c r="C23" s="30"/>
    </row>
    <row r="24" spans="1:11" s="14" customFormat="1" ht="15" customHeight="1">
      <c r="A24" s="55" t="s">
        <v>21</v>
      </c>
      <c r="B24" s="55"/>
      <c r="C24" s="33">
        <f>C20-C22*0.87</f>
        <v>0</v>
      </c>
      <c r="D24" s="14" t="s">
        <v>5</v>
      </c>
      <c r="K24" s="21"/>
    </row>
    <row r="25" spans="1:3" s="14" customFormat="1" ht="9.75" customHeight="1">
      <c r="A25" s="55"/>
      <c r="B25" s="55"/>
      <c r="C25" s="30"/>
    </row>
    <row r="26" spans="1:4" s="14" customFormat="1" ht="15" customHeight="1">
      <c r="A26" s="59" t="s">
        <v>46</v>
      </c>
      <c r="B26" s="59"/>
      <c r="C26" s="32">
        <f>(C18*C24)/100</f>
        <v>0</v>
      </c>
      <c r="D26" s="15" t="s">
        <v>6</v>
      </c>
    </row>
    <row r="27" spans="1:3" s="14" customFormat="1" ht="19.5" customHeight="1">
      <c r="A27" s="21"/>
      <c r="B27" s="21"/>
      <c r="C27" s="34"/>
    </row>
    <row r="28" spans="1:6" s="14" customFormat="1" ht="15" customHeight="1">
      <c r="A28" s="60" t="s">
        <v>14</v>
      </c>
      <c r="B28" s="61"/>
      <c r="C28" s="62" t="s">
        <v>0</v>
      </c>
      <c r="D28" s="62" t="s">
        <v>7</v>
      </c>
      <c r="E28" s="62" t="s">
        <v>6</v>
      </c>
      <c r="F28" s="64" t="s">
        <v>27</v>
      </c>
    </row>
    <row r="29" spans="1:6" s="14" customFormat="1" ht="15" customHeight="1">
      <c r="A29" s="16" t="s">
        <v>16</v>
      </c>
      <c r="B29" s="16" t="s">
        <v>26</v>
      </c>
      <c r="C29" s="63"/>
      <c r="D29" s="63"/>
      <c r="E29" s="63"/>
      <c r="F29" s="65"/>
    </row>
    <row r="30" spans="1:9" s="14" customFormat="1" ht="15" customHeight="1">
      <c r="A30" s="16" t="s">
        <v>8</v>
      </c>
      <c r="B30" s="88" t="s">
        <v>73</v>
      </c>
      <c r="C30" s="88"/>
      <c r="D30" s="88"/>
      <c r="E30" s="17">
        <f aca="true" t="shared" si="0" ref="E30:E39">C30*D30</f>
        <v>0</v>
      </c>
      <c r="F30" s="29">
        <f>IF(E30&gt;0,E30/($C$18/100),0)</f>
        <v>0</v>
      </c>
      <c r="H30" s="66" t="s">
        <v>37</v>
      </c>
      <c r="I30" s="67"/>
    </row>
    <row r="31" spans="1:9" s="14" customFormat="1" ht="15" customHeight="1">
      <c r="A31" s="16" t="s">
        <v>9</v>
      </c>
      <c r="B31" s="88"/>
      <c r="C31" s="88"/>
      <c r="D31" s="88"/>
      <c r="E31" s="16">
        <f t="shared" si="0"/>
        <v>0</v>
      </c>
      <c r="F31" s="29">
        <f aca="true" t="shared" si="1" ref="F31:F39">IF(E31&gt;0,E31/($C$18/100),0)</f>
        <v>0</v>
      </c>
      <c r="H31" s="68"/>
      <c r="I31" s="69"/>
    </row>
    <row r="32" spans="1:9" s="14" customFormat="1" ht="15" customHeight="1">
      <c r="A32" s="16" t="s">
        <v>10</v>
      </c>
      <c r="B32" s="88"/>
      <c r="C32" s="88"/>
      <c r="D32" s="88"/>
      <c r="E32" s="16">
        <f t="shared" si="0"/>
        <v>0</v>
      </c>
      <c r="F32" s="29">
        <f t="shared" si="1"/>
        <v>0</v>
      </c>
      <c r="H32" s="68"/>
      <c r="I32" s="69"/>
    </row>
    <row r="33" spans="1:9" s="14" customFormat="1" ht="15" customHeight="1">
      <c r="A33" s="16" t="s">
        <v>11</v>
      </c>
      <c r="B33" s="88"/>
      <c r="C33" s="88"/>
      <c r="D33" s="88"/>
      <c r="E33" s="16">
        <f t="shared" si="0"/>
        <v>0</v>
      </c>
      <c r="F33" s="29">
        <f t="shared" si="1"/>
        <v>0</v>
      </c>
      <c r="H33" s="68"/>
      <c r="I33" s="69"/>
    </row>
    <row r="34" spans="1:9" s="14" customFormat="1" ht="15" customHeight="1">
      <c r="A34" s="16" t="s">
        <v>12</v>
      </c>
      <c r="B34" s="88"/>
      <c r="C34" s="88"/>
      <c r="D34" s="88"/>
      <c r="E34" s="16">
        <f t="shared" si="0"/>
        <v>0</v>
      </c>
      <c r="F34" s="29">
        <f t="shared" si="1"/>
        <v>0</v>
      </c>
      <c r="H34" s="68"/>
      <c r="I34" s="69"/>
    </row>
    <row r="35" spans="1:9" s="14" customFormat="1" ht="15" customHeight="1">
      <c r="A35" s="16" t="s">
        <v>28</v>
      </c>
      <c r="B35" s="88"/>
      <c r="C35" s="88"/>
      <c r="D35" s="88"/>
      <c r="E35" s="16">
        <f t="shared" si="0"/>
        <v>0</v>
      </c>
      <c r="F35" s="29">
        <f t="shared" si="1"/>
        <v>0</v>
      </c>
      <c r="H35" s="68"/>
      <c r="I35" s="69"/>
    </row>
    <row r="36" spans="1:9" s="14" customFormat="1" ht="15" customHeight="1">
      <c r="A36" s="16" t="s">
        <v>29</v>
      </c>
      <c r="B36" s="88"/>
      <c r="C36" s="88"/>
      <c r="D36" s="88"/>
      <c r="E36" s="16">
        <f t="shared" si="0"/>
        <v>0</v>
      </c>
      <c r="F36" s="29">
        <f t="shared" si="1"/>
        <v>0</v>
      </c>
      <c r="H36" s="68"/>
      <c r="I36" s="69"/>
    </row>
    <row r="37" spans="1:9" s="14" customFormat="1" ht="15" customHeight="1">
      <c r="A37" s="16" t="s">
        <v>30</v>
      </c>
      <c r="B37" s="88"/>
      <c r="C37" s="88"/>
      <c r="D37" s="88"/>
      <c r="E37" s="16">
        <f t="shared" si="0"/>
        <v>0</v>
      </c>
      <c r="F37" s="29">
        <f t="shared" si="1"/>
        <v>0</v>
      </c>
      <c r="H37" s="68"/>
      <c r="I37" s="69"/>
    </row>
    <row r="38" spans="1:9" s="14" customFormat="1" ht="15" customHeight="1">
      <c r="A38" s="16" t="s">
        <v>31</v>
      </c>
      <c r="B38" s="88"/>
      <c r="C38" s="88"/>
      <c r="D38" s="88"/>
      <c r="E38" s="16">
        <f t="shared" si="0"/>
        <v>0</v>
      </c>
      <c r="F38" s="29">
        <f t="shared" si="1"/>
        <v>0</v>
      </c>
      <c r="H38" s="68"/>
      <c r="I38" s="69"/>
    </row>
    <row r="39" spans="1:9" s="14" customFormat="1" ht="15" customHeight="1">
      <c r="A39" s="16" t="s">
        <v>32</v>
      </c>
      <c r="B39" s="88"/>
      <c r="C39" s="88"/>
      <c r="D39" s="88"/>
      <c r="E39" s="16">
        <f t="shared" si="0"/>
        <v>0</v>
      </c>
      <c r="F39" s="29">
        <f t="shared" si="1"/>
        <v>0</v>
      </c>
      <c r="H39" s="70"/>
      <c r="I39" s="71"/>
    </row>
    <row r="40" spans="1:6" s="14" customFormat="1" ht="2.25" customHeight="1">
      <c r="A40" s="23"/>
      <c r="B40" s="23"/>
      <c r="C40" s="16"/>
      <c r="D40" s="16"/>
      <c r="E40" s="16"/>
      <c r="F40" s="24"/>
    </row>
    <row r="41" spans="1:6" s="14" customFormat="1" ht="15" customHeight="1">
      <c r="A41" s="18" t="s">
        <v>13</v>
      </c>
      <c r="B41" s="18"/>
      <c r="C41" s="18">
        <f>SUM(C30:C39)</f>
        <v>0</v>
      </c>
      <c r="D41" s="19">
        <f>IF(C41&gt;0,E41/C41,0)</f>
        <v>0</v>
      </c>
      <c r="E41" s="19">
        <f>SUM(E30:E39)</f>
        <v>0</v>
      </c>
      <c r="F41" s="20"/>
    </row>
    <row r="42" spans="1:7" s="14" customFormat="1" ht="19.5" customHeight="1">
      <c r="A42" s="10"/>
      <c r="B42" s="10"/>
      <c r="C42" s="10"/>
      <c r="D42" s="11"/>
      <c r="E42" s="11"/>
      <c r="F42" s="11"/>
      <c r="G42" s="11"/>
    </row>
    <row r="43" spans="1:4" s="14" customFormat="1" ht="15" customHeight="1">
      <c r="A43" s="14" t="s">
        <v>15</v>
      </c>
      <c r="C43" s="26">
        <f>C41</f>
        <v>0</v>
      </c>
      <c r="D43" s="14" t="s">
        <v>0</v>
      </c>
    </row>
    <row r="44" spans="1:3" s="14" customFormat="1" ht="9.75" customHeight="1">
      <c r="A44" s="55"/>
      <c r="B44" s="55"/>
      <c r="C44" s="1"/>
    </row>
    <row r="45" spans="1:4" s="14" customFormat="1" ht="15" customHeight="1">
      <c r="A45" s="14" t="s">
        <v>20</v>
      </c>
      <c r="C45" s="27">
        <f>D41</f>
        <v>0</v>
      </c>
      <c r="D45" s="14" t="s">
        <v>7</v>
      </c>
    </row>
    <row r="46" s="14" customFormat="1" ht="9.75" customHeight="1">
      <c r="C46" s="25"/>
    </row>
    <row r="47" spans="1:4" s="14" customFormat="1" ht="15" customHeight="1">
      <c r="A47" s="15" t="s">
        <v>22</v>
      </c>
      <c r="B47" s="15"/>
      <c r="C47" s="19">
        <f>C43*C45</f>
        <v>0</v>
      </c>
      <c r="D47" s="15" t="s">
        <v>6</v>
      </c>
    </row>
    <row r="48" spans="8:9" s="14" customFormat="1" ht="19.5" customHeight="1">
      <c r="H48" s="24"/>
      <c r="I48" s="28"/>
    </row>
    <row r="49" spans="1:9" s="4" customFormat="1" ht="19.5" customHeight="1">
      <c r="A49" s="72" t="s">
        <v>53</v>
      </c>
      <c r="B49" s="73"/>
      <c r="C49" s="40">
        <f>IF(C45&gt;0,(C26/C45)/(C10)*100,0)</f>
        <v>0</v>
      </c>
      <c r="D49" s="13" t="s">
        <v>48</v>
      </c>
      <c r="E49" s="9" t="s">
        <v>1</v>
      </c>
      <c r="F49" s="9"/>
      <c r="G49" s="9"/>
      <c r="H49" s="74" t="str">
        <f>IF(C49&lt;=C51,"Pascolo sufficiente","Pascolo insufficiente")</f>
        <v>Pascolo sufficiente</v>
      </c>
      <c r="I49" s="75"/>
    </row>
    <row r="50" spans="8:9" ht="9.75" customHeight="1">
      <c r="H50" s="76"/>
      <c r="I50" s="77"/>
    </row>
    <row r="51" spans="1:9" ht="19.5" customHeight="1">
      <c r="A51" s="72" t="s">
        <v>52</v>
      </c>
      <c r="B51" s="80"/>
      <c r="C51" s="40">
        <f>IF((C10)&gt;0,(C43*100)/(C10),0)</f>
        <v>0</v>
      </c>
      <c r="D51" s="13" t="s">
        <v>48</v>
      </c>
      <c r="E51" s="9" t="s">
        <v>1</v>
      </c>
      <c r="F51" s="9"/>
      <c r="G51" s="9"/>
      <c r="H51" s="78"/>
      <c r="I51" s="79"/>
    </row>
    <row r="52" spans="2:9" ht="19.5" customHeight="1">
      <c r="B52" s="2"/>
      <c r="C52" s="3"/>
      <c r="D52" s="2"/>
      <c r="H52" s="28"/>
      <c r="I52" s="28"/>
    </row>
    <row r="53" spans="2:9" ht="19.5" customHeight="1">
      <c r="B53" s="2"/>
      <c r="C53" s="3"/>
      <c r="D53" s="2"/>
      <c r="H53" s="28"/>
      <c r="I53" s="28"/>
    </row>
    <row r="54" spans="1:4" ht="15" customHeight="1">
      <c r="A54" s="1" t="s">
        <v>24</v>
      </c>
      <c r="D54" s="1" t="s">
        <v>25</v>
      </c>
    </row>
    <row r="56" ht="15">
      <c r="B56" s="6"/>
    </row>
    <row r="57" ht="15">
      <c r="B57" s="6"/>
    </row>
    <row r="58" ht="15">
      <c r="B58" s="6"/>
    </row>
    <row r="59" ht="15">
      <c r="B59" s="6"/>
    </row>
  </sheetData>
  <sheetProtection password="C690" sheet="1"/>
  <mergeCells count="34">
    <mergeCell ref="D28:D29"/>
    <mergeCell ref="E28:E29"/>
    <mergeCell ref="F28:F29"/>
    <mergeCell ref="H30:I39"/>
    <mergeCell ref="A44:B44"/>
    <mergeCell ref="A49:B49"/>
    <mergeCell ref="H49:I51"/>
    <mergeCell ref="A51:B51"/>
    <mergeCell ref="A23:B23"/>
    <mergeCell ref="A24:B24"/>
    <mergeCell ref="A25:B25"/>
    <mergeCell ref="A26:B26"/>
    <mergeCell ref="A28:B28"/>
    <mergeCell ref="C28:C29"/>
    <mergeCell ref="A18:B18"/>
    <mergeCell ref="A19:B19"/>
    <mergeCell ref="A20:B20"/>
    <mergeCell ref="A21:B21"/>
    <mergeCell ref="A22:B22"/>
    <mergeCell ref="H22:I22"/>
    <mergeCell ref="H10:I12"/>
    <mergeCell ref="A13:B13"/>
    <mergeCell ref="A14:B14"/>
    <mergeCell ref="A15:B15"/>
    <mergeCell ref="A16:B16"/>
    <mergeCell ref="A17:B17"/>
    <mergeCell ref="A1:I1"/>
    <mergeCell ref="A4:B4"/>
    <mergeCell ref="C4:I4"/>
    <mergeCell ref="A8:B8"/>
    <mergeCell ref="C8:I8"/>
    <mergeCell ref="C2:I2"/>
    <mergeCell ref="A6:B6"/>
    <mergeCell ref="C6:I6"/>
  </mergeCells>
  <conditionalFormatting sqref="I48 H52:I53 H49">
    <cfRule type="containsText" priority="1" dxfId="0" operator="containsText" stopIfTrue="1" text="Pascolo insufficiente">
      <formula>NOT(ISERROR(SEARCH("Pascolo insufficiente",H48)))</formula>
    </cfRule>
  </conditionalFormatting>
  <dataValidations count="2">
    <dataValidation type="list" allowBlank="1" showInputMessage="1" showErrorMessage="1" prompt="25% SS&#10;70% SS" sqref="C16">
      <formula1>"25,70"</formula1>
    </dataValidation>
    <dataValidation type="list" allowBlank="1" showInputMessage="1" showErrorMessage="1" prompt="ZPC&#10;ZM I&#10;ZM II&#10;ZM III&#10;ZM IV" sqref="C6:I6">
      <formula1>"ZPC,ZM I,ZM II, ZM III, ZM IV"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30" zoomScaleNormal="130" zoomScalePageLayoutView="0" workbookViewId="0" topLeftCell="A1">
      <selection activeCell="A1" sqref="A1:I1"/>
    </sheetView>
  </sheetViews>
  <sheetFormatPr defaultColWidth="11.421875" defaultRowHeight="12.75"/>
  <cols>
    <col min="1" max="1" width="15.7109375" style="1" customWidth="1"/>
    <col min="2" max="2" width="60.7109375" style="1" customWidth="1"/>
    <col min="3" max="6" width="10.7109375" style="1" customWidth="1"/>
    <col min="7" max="7" width="1.7109375" style="1" customWidth="1"/>
    <col min="8" max="8" width="15.7109375" style="1" customWidth="1"/>
    <col min="9" max="9" width="13.421875" style="1" customWidth="1"/>
    <col min="10" max="16384" width="11.421875" style="1" customWidth="1"/>
  </cols>
  <sheetData>
    <row r="1" spans="1:9" s="5" customFormat="1" ht="20.25">
      <c r="A1" s="44" t="s">
        <v>18</v>
      </c>
      <c r="B1" s="45"/>
      <c r="C1" s="45"/>
      <c r="D1" s="45"/>
      <c r="E1" s="45"/>
      <c r="F1" s="45"/>
      <c r="G1" s="45"/>
      <c r="H1" s="45"/>
      <c r="I1" s="46"/>
    </row>
    <row r="2" spans="1:9" ht="15">
      <c r="A2" s="82" t="s">
        <v>71</v>
      </c>
      <c r="B2" s="83"/>
      <c r="C2" s="85" t="s">
        <v>17</v>
      </c>
      <c r="D2" s="86"/>
      <c r="E2" s="86"/>
      <c r="F2" s="86"/>
      <c r="G2" s="86"/>
      <c r="H2" s="86"/>
      <c r="I2" s="87"/>
    </row>
    <row r="3" ht="9.75" customHeight="1"/>
    <row r="4" spans="1:9" s="5" customFormat="1" ht="20.25">
      <c r="A4" s="47" t="s">
        <v>4</v>
      </c>
      <c r="B4" s="48"/>
      <c r="C4" s="89"/>
      <c r="D4" s="89"/>
      <c r="E4" s="89"/>
      <c r="F4" s="89"/>
      <c r="G4" s="89"/>
      <c r="H4" s="89"/>
      <c r="I4" s="89"/>
    </row>
    <row r="5" spans="1:8" s="8" customFormat="1" ht="9.75" customHeight="1">
      <c r="A5" s="12"/>
      <c r="C5" s="7"/>
      <c r="D5" s="7"/>
      <c r="E5" s="7"/>
      <c r="F5" s="7"/>
      <c r="G5" s="7"/>
      <c r="H5" s="7"/>
    </row>
    <row r="6" spans="1:9" s="5" customFormat="1" ht="20.25">
      <c r="A6" s="47" t="s">
        <v>70</v>
      </c>
      <c r="B6" s="48"/>
      <c r="C6" s="90"/>
      <c r="D6" s="91"/>
      <c r="E6" s="91"/>
      <c r="F6" s="91"/>
      <c r="G6" s="91"/>
      <c r="H6" s="91"/>
      <c r="I6" s="92"/>
    </row>
    <row r="7" spans="1:8" s="8" customFormat="1" ht="9.75" customHeight="1">
      <c r="A7" s="12"/>
      <c r="C7" s="7"/>
      <c r="D7" s="7"/>
      <c r="E7" s="7"/>
      <c r="F7" s="7"/>
      <c r="G7" s="7"/>
      <c r="H7" s="7"/>
    </row>
    <row r="8" spans="1:9" s="5" customFormat="1" ht="20.25">
      <c r="A8" s="47" t="s">
        <v>19</v>
      </c>
      <c r="B8" s="48"/>
      <c r="C8" s="84" t="s">
        <v>33</v>
      </c>
      <c r="D8" s="84"/>
      <c r="E8" s="84"/>
      <c r="F8" s="84"/>
      <c r="G8" s="84"/>
      <c r="H8" s="84"/>
      <c r="I8" s="84"/>
    </row>
    <row r="9" s="14" customFormat="1" ht="19.5" customHeight="1"/>
    <row r="10" spans="2:9" s="14" customFormat="1" ht="15" customHeight="1">
      <c r="B10" s="21" t="s">
        <v>34</v>
      </c>
      <c r="C10" s="94"/>
      <c r="D10" s="14" t="s">
        <v>3</v>
      </c>
      <c r="H10" s="49" t="s">
        <v>35</v>
      </c>
      <c r="I10" s="50"/>
    </row>
    <row r="11" spans="2:9" s="14" customFormat="1" ht="15" customHeight="1">
      <c r="B11" s="21" t="s">
        <v>44</v>
      </c>
      <c r="C11" s="94"/>
      <c r="D11" s="14" t="s">
        <v>3</v>
      </c>
      <c r="H11" s="51"/>
      <c r="I11" s="52"/>
    </row>
    <row r="12" spans="2:9" s="14" customFormat="1" ht="15" customHeight="1">
      <c r="B12" s="21" t="s">
        <v>45</v>
      </c>
      <c r="C12" s="94"/>
      <c r="D12" s="14" t="s">
        <v>3</v>
      </c>
      <c r="H12" s="51"/>
      <c r="I12" s="52"/>
    </row>
    <row r="13" spans="2:9" s="14" customFormat="1" ht="15" customHeight="1">
      <c r="B13" s="21" t="s">
        <v>61</v>
      </c>
      <c r="C13" s="93"/>
      <c r="D13" s="14" t="s">
        <v>58</v>
      </c>
      <c r="H13" s="53"/>
      <c r="I13" s="54"/>
    </row>
    <row r="14" spans="1:3" s="14" customFormat="1" ht="9.75" customHeight="1">
      <c r="A14" s="55"/>
      <c r="B14" s="55"/>
      <c r="C14" s="30"/>
    </row>
    <row r="15" spans="1:4" s="14" customFormat="1" ht="15" customHeight="1">
      <c r="A15" s="55" t="s">
        <v>59</v>
      </c>
      <c r="B15" s="56"/>
      <c r="C15" s="42">
        <f>(((C10*38)+(C11*45)+(C12*50))*100/365)+(C13/365*0.88)*(C10+C11+C12)</f>
        <v>0</v>
      </c>
      <c r="D15" s="14" t="s">
        <v>2</v>
      </c>
    </row>
    <row r="16" spans="1:3" s="14" customFormat="1" ht="9.75" customHeight="1">
      <c r="A16" s="55"/>
      <c r="B16" s="55"/>
      <c r="C16" s="30"/>
    </row>
    <row r="17" spans="1:4" s="14" customFormat="1" ht="15" customHeight="1">
      <c r="A17" s="55" t="s">
        <v>62</v>
      </c>
      <c r="B17" s="55"/>
      <c r="C17" s="93"/>
      <c r="D17" s="15" t="s">
        <v>43</v>
      </c>
    </row>
    <row r="18" spans="1:3" s="14" customFormat="1" ht="9.75" customHeight="1">
      <c r="A18" s="55"/>
      <c r="B18" s="55"/>
      <c r="C18" s="30"/>
    </row>
    <row r="19" spans="1:4" s="14" customFormat="1" ht="15" customHeight="1">
      <c r="A19" s="55" t="s">
        <v>63</v>
      </c>
      <c r="B19" s="55"/>
      <c r="C19" s="43">
        <f>C15*C17/100</f>
        <v>0</v>
      </c>
      <c r="D19" s="14" t="s">
        <v>2</v>
      </c>
    </row>
    <row r="20" spans="1:3" s="14" customFormat="1" ht="9.75" customHeight="1">
      <c r="A20" s="55"/>
      <c r="B20" s="55"/>
      <c r="C20" s="30"/>
    </row>
    <row r="21" spans="1:9" s="14" customFormat="1" ht="15" customHeight="1">
      <c r="A21" s="55" t="s">
        <v>72</v>
      </c>
      <c r="B21" s="55"/>
      <c r="C21" s="35">
        <f>IF(C6="ZPC",156,IF(C6="ZM I",130,IF(C6="ZM II",130,IF(C6="ZM III",104,IF(C6="ZM IV",104,0)))))</f>
        <v>0</v>
      </c>
      <c r="D21" s="14" t="s">
        <v>5</v>
      </c>
      <c r="I21" s="22"/>
    </row>
    <row r="22" spans="1:3" s="14" customFormat="1" ht="9.75" customHeight="1">
      <c r="A22" s="55"/>
      <c r="B22" s="55"/>
      <c r="C22" s="30"/>
    </row>
    <row r="23" spans="1:9" s="14" customFormat="1" ht="15" customHeight="1">
      <c r="A23" s="55" t="s">
        <v>47</v>
      </c>
      <c r="B23" s="56"/>
      <c r="C23" s="93"/>
      <c r="D23" s="14" t="s">
        <v>5</v>
      </c>
      <c r="H23" s="57" t="s">
        <v>36</v>
      </c>
      <c r="I23" s="58"/>
    </row>
    <row r="24" spans="1:3" s="14" customFormat="1" ht="9.75" customHeight="1">
      <c r="A24" s="55"/>
      <c r="B24" s="55"/>
      <c r="C24" s="30"/>
    </row>
    <row r="25" spans="1:11" s="14" customFormat="1" ht="15" customHeight="1">
      <c r="A25" s="55" t="s">
        <v>21</v>
      </c>
      <c r="B25" s="55"/>
      <c r="C25" s="33">
        <f>C21-C23*0.87</f>
        <v>0</v>
      </c>
      <c r="D25" s="14" t="s">
        <v>5</v>
      </c>
      <c r="K25" s="21"/>
    </row>
    <row r="26" spans="1:3" s="14" customFormat="1" ht="9.75" customHeight="1">
      <c r="A26" s="55"/>
      <c r="B26" s="55"/>
      <c r="C26" s="30"/>
    </row>
    <row r="27" spans="1:4" s="14" customFormat="1" ht="15" customHeight="1">
      <c r="A27" s="59" t="s">
        <v>46</v>
      </c>
      <c r="B27" s="59"/>
      <c r="C27" s="32">
        <f>(C19*C25)/100</f>
        <v>0</v>
      </c>
      <c r="D27" s="15" t="s">
        <v>6</v>
      </c>
    </row>
    <row r="28" spans="1:3" s="14" customFormat="1" ht="19.5" customHeight="1">
      <c r="A28" s="21"/>
      <c r="B28" s="21"/>
      <c r="C28" s="34"/>
    </row>
    <row r="29" spans="1:6" s="14" customFormat="1" ht="15" customHeight="1">
      <c r="A29" s="60" t="s">
        <v>14</v>
      </c>
      <c r="B29" s="61"/>
      <c r="C29" s="62" t="s">
        <v>0</v>
      </c>
      <c r="D29" s="62" t="s">
        <v>7</v>
      </c>
      <c r="E29" s="62" t="s">
        <v>6</v>
      </c>
      <c r="F29" s="64" t="s">
        <v>27</v>
      </c>
    </row>
    <row r="30" spans="1:6" s="14" customFormat="1" ht="15" customHeight="1">
      <c r="A30" s="16" t="s">
        <v>16</v>
      </c>
      <c r="B30" s="16" t="s">
        <v>26</v>
      </c>
      <c r="C30" s="63"/>
      <c r="D30" s="63"/>
      <c r="E30" s="63"/>
      <c r="F30" s="65"/>
    </row>
    <row r="31" spans="1:9" s="14" customFormat="1" ht="15" customHeight="1">
      <c r="A31" s="16" t="s">
        <v>8</v>
      </c>
      <c r="B31" s="88"/>
      <c r="C31" s="88"/>
      <c r="D31" s="88"/>
      <c r="E31" s="17">
        <f aca="true" t="shared" si="0" ref="E31:E40">C31*D31</f>
        <v>0</v>
      </c>
      <c r="F31" s="29">
        <f>IF(E31&gt;0,E31/($C$19/100),0)</f>
        <v>0</v>
      </c>
      <c r="H31" s="66" t="s">
        <v>37</v>
      </c>
      <c r="I31" s="67"/>
    </row>
    <row r="32" spans="1:9" s="14" customFormat="1" ht="15" customHeight="1">
      <c r="A32" s="16" t="s">
        <v>9</v>
      </c>
      <c r="B32" s="88"/>
      <c r="C32" s="88"/>
      <c r="D32" s="88"/>
      <c r="E32" s="16">
        <f t="shared" si="0"/>
        <v>0</v>
      </c>
      <c r="F32" s="29">
        <f aca="true" t="shared" si="1" ref="F32:F40">IF(E32&gt;0,E32/($C$19/100),0)</f>
        <v>0</v>
      </c>
      <c r="H32" s="68"/>
      <c r="I32" s="69"/>
    </row>
    <row r="33" spans="1:9" s="14" customFormat="1" ht="15" customHeight="1">
      <c r="A33" s="16" t="s">
        <v>10</v>
      </c>
      <c r="B33" s="88"/>
      <c r="C33" s="88"/>
      <c r="D33" s="88"/>
      <c r="E33" s="16">
        <f t="shared" si="0"/>
        <v>0</v>
      </c>
      <c r="F33" s="29">
        <f t="shared" si="1"/>
        <v>0</v>
      </c>
      <c r="H33" s="68"/>
      <c r="I33" s="69"/>
    </row>
    <row r="34" spans="1:9" s="14" customFormat="1" ht="15" customHeight="1">
      <c r="A34" s="16" t="s">
        <v>11</v>
      </c>
      <c r="B34" s="88"/>
      <c r="C34" s="88"/>
      <c r="D34" s="88"/>
      <c r="E34" s="16">
        <f t="shared" si="0"/>
        <v>0</v>
      </c>
      <c r="F34" s="29">
        <f t="shared" si="1"/>
        <v>0</v>
      </c>
      <c r="H34" s="68"/>
      <c r="I34" s="69"/>
    </row>
    <row r="35" spans="1:9" s="14" customFormat="1" ht="15" customHeight="1">
      <c r="A35" s="16" t="s">
        <v>12</v>
      </c>
      <c r="B35" s="88"/>
      <c r="C35" s="88"/>
      <c r="D35" s="88"/>
      <c r="E35" s="16">
        <f t="shared" si="0"/>
        <v>0</v>
      </c>
      <c r="F35" s="29">
        <f t="shared" si="1"/>
        <v>0</v>
      </c>
      <c r="H35" s="68"/>
      <c r="I35" s="69"/>
    </row>
    <row r="36" spans="1:9" s="14" customFormat="1" ht="15" customHeight="1">
      <c r="A36" s="16" t="s">
        <v>28</v>
      </c>
      <c r="B36" s="88"/>
      <c r="C36" s="88"/>
      <c r="D36" s="88"/>
      <c r="E36" s="16">
        <f t="shared" si="0"/>
        <v>0</v>
      </c>
      <c r="F36" s="29">
        <f t="shared" si="1"/>
        <v>0</v>
      </c>
      <c r="H36" s="68"/>
      <c r="I36" s="69"/>
    </row>
    <row r="37" spans="1:9" s="14" customFormat="1" ht="15" customHeight="1">
      <c r="A37" s="16" t="s">
        <v>29</v>
      </c>
      <c r="B37" s="88"/>
      <c r="C37" s="88"/>
      <c r="D37" s="88"/>
      <c r="E37" s="16">
        <f t="shared" si="0"/>
        <v>0</v>
      </c>
      <c r="F37" s="29">
        <f t="shared" si="1"/>
        <v>0</v>
      </c>
      <c r="H37" s="68"/>
      <c r="I37" s="69"/>
    </row>
    <row r="38" spans="1:9" s="14" customFormat="1" ht="15" customHeight="1">
      <c r="A38" s="16" t="s">
        <v>30</v>
      </c>
      <c r="B38" s="88"/>
      <c r="C38" s="88"/>
      <c r="D38" s="88"/>
      <c r="E38" s="16">
        <f t="shared" si="0"/>
        <v>0</v>
      </c>
      <c r="F38" s="29">
        <f t="shared" si="1"/>
        <v>0</v>
      </c>
      <c r="H38" s="68"/>
      <c r="I38" s="69"/>
    </row>
    <row r="39" spans="1:9" s="14" customFormat="1" ht="15" customHeight="1">
      <c r="A39" s="16" t="s">
        <v>31</v>
      </c>
      <c r="B39" s="88"/>
      <c r="C39" s="88"/>
      <c r="D39" s="88"/>
      <c r="E39" s="16">
        <f t="shared" si="0"/>
        <v>0</v>
      </c>
      <c r="F39" s="29">
        <f t="shared" si="1"/>
        <v>0</v>
      </c>
      <c r="H39" s="68"/>
      <c r="I39" s="69"/>
    </row>
    <row r="40" spans="1:9" s="14" customFormat="1" ht="15" customHeight="1">
      <c r="A40" s="16" t="s">
        <v>32</v>
      </c>
      <c r="B40" s="88"/>
      <c r="C40" s="88"/>
      <c r="D40" s="88"/>
      <c r="E40" s="16">
        <f t="shared" si="0"/>
        <v>0</v>
      </c>
      <c r="F40" s="29">
        <f t="shared" si="1"/>
        <v>0</v>
      </c>
      <c r="H40" s="70"/>
      <c r="I40" s="71"/>
    </row>
    <row r="41" spans="1:6" s="14" customFormat="1" ht="2.25" customHeight="1">
      <c r="A41" s="23"/>
      <c r="B41" s="23"/>
      <c r="C41" s="16"/>
      <c r="D41" s="16"/>
      <c r="E41" s="16"/>
      <c r="F41" s="24"/>
    </row>
    <row r="42" spans="1:6" s="14" customFormat="1" ht="15" customHeight="1">
      <c r="A42" s="18" t="s">
        <v>13</v>
      </c>
      <c r="B42" s="18"/>
      <c r="C42" s="18">
        <f>SUM(C31:C40)</f>
        <v>0</v>
      </c>
      <c r="D42" s="19">
        <f>IF(C42&gt;0,E42/C42,0)</f>
        <v>0</v>
      </c>
      <c r="E42" s="19">
        <f>SUM(E31:E40)</f>
        <v>0</v>
      </c>
      <c r="F42" s="20"/>
    </row>
    <row r="43" spans="1:7" s="14" customFormat="1" ht="19.5" customHeight="1">
      <c r="A43" s="10"/>
      <c r="B43" s="10"/>
      <c r="C43" s="10"/>
      <c r="D43" s="11"/>
      <c r="E43" s="11"/>
      <c r="F43" s="11"/>
      <c r="G43" s="11"/>
    </row>
    <row r="44" spans="1:4" s="14" customFormat="1" ht="15" customHeight="1">
      <c r="A44" s="14" t="s">
        <v>15</v>
      </c>
      <c r="C44" s="26">
        <f>C42</f>
        <v>0</v>
      </c>
      <c r="D44" s="14" t="s">
        <v>0</v>
      </c>
    </row>
    <row r="45" spans="1:3" s="14" customFormat="1" ht="9.75" customHeight="1">
      <c r="A45" s="55"/>
      <c r="B45" s="55"/>
      <c r="C45" s="1"/>
    </row>
    <row r="46" spans="1:4" s="14" customFormat="1" ht="15" customHeight="1">
      <c r="A46" s="14" t="s">
        <v>20</v>
      </c>
      <c r="C46" s="27">
        <f>D42</f>
        <v>0</v>
      </c>
      <c r="D46" s="14" t="s">
        <v>7</v>
      </c>
    </row>
    <row r="47" s="14" customFormat="1" ht="9.75" customHeight="1">
      <c r="C47" s="25"/>
    </row>
    <row r="48" spans="1:4" s="14" customFormat="1" ht="15" customHeight="1">
      <c r="A48" s="15" t="s">
        <v>22</v>
      </c>
      <c r="B48" s="15"/>
      <c r="C48" s="19">
        <f>C44*C46</f>
        <v>0</v>
      </c>
      <c r="D48" s="15" t="s">
        <v>6</v>
      </c>
    </row>
    <row r="49" spans="8:9" s="14" customFormat="1" ht="19.5" customHeight="1">
      <c r="H49" s="24"/>
      <c r="I49" s="28"/>
    </row>
    <row r="50" spans="1:9" s="4" customFormat="1" ht="19.5" customHeight="1">
      <c r="A50" s="72" t="s">
        <v>53</v>
      </c>
      <c r="B50" s="73"/>
      <c r="C50" s="40">
        <f>IF(C46&gt;0,(C27/C46)/(C10+C11+C12)*100,0)</f>
        <v>0</v>
      </c>
      <c r="D50" s="13" t="s">
        <v>48</v>
      </c>
      <c r="E50" s="9" t="s">
        <v>1</v>
      </c>
      <c r="F50" s="9"/>
      <c r="G50" s="9"/>
      <c r="H50" s="74" t="str">
        <f>IF(C50&lt;=C52,"Pascolo sufficiente","Pascolo insufficiente")</f>
        <v>Pascolo sufficiente</v>
      </c>
      <c r="I50" s="75"/>
    </row>
    <row r="51" spans="8:9" ht="9.75" customHeight="1">
      <c r="H51" s="76"/>
      <c r="I51" s="77"/>
    </row>
    <row r="52" spans="1:9" ht="19.5" customHeight="1">
      <c r="A52" s="72" t="s">
        <v>52</v>
      </c>
      <c r="B52" s="80"/>
      <c r="C52" s="40">
        <f>IF((C10+C11+C12)&gt;0,C44*100/(C10+C11+C12),0)</f>
        <v>0</v>
      </c>
      <c r="D52" s="13" t="s">
        <v>48</v>
      </c>
      <c r="E52" s="9" t="s">
        <v>1</v>
      </c>
      <c r="F52" s="9"/>
      <c r="G52" s="9"/>
      <c r="H52" s="78"/>
      <c r="I52" s="79"/>
    </row>
    <row r="53" spans="2:9" ht="19.5" customHeight="1">
      <c r="B53" s="2"/>
      <c r="C53" s="3"/>
      <c r="D53" s="2"/>
      <c r="H53" s="28"/>
      <c r="I53" s="28"/>
    </row>
    <row r="54" spans="2:9" ht="19.5" customHeight="1">
      <c r="B54" s="2"/>
      <c r="C54" s="3"/>
      <c r="D54" s="2"/>
      <c r="H54" s="28"/>
      <c r="I54" s="28"/>
    </row>
    <row r="55" spans="1:4" ht="15" customHeight="1">
      <c r="A55" s="1" t="s">
        <v>24</v>
      </c>
      <c r="D55" s="1" t="s">
        <v>25</v>
      </c>
    </row>
    <row r="57" ht="15">
      <c r="B57" s="6">
        <f>IF(B28&gt;0,B50*100/B28,0)</f>
        <v>0</v>
      </c>
    </row>
    <row r="58" ht="15">
      <c r="B58" s="6"/>
    </row>
    <row r="59" ht="15">
      <c r="B59" s="6"/>
    </row>
    <row r="60" ht="15">
      <c r="B60" s="6"/>
    </row>
  </sheetData>
  <sheetProtection password="C690" sheet="1"/>
  <mergeCells count="34">
    <mergeCell ref="H31:I40"/>
    <mergeCell ref="A45:B45"/>
    <mergeCell ref="A50:B50"/>
    <mergeCell ref="H50:I52"/>
    <mergeCell ref="A52:B52"/>
    <mergeCell ref="A16:B16"/>
    <mergeCell ref="A17:B17"/>
    <mergeCell ref="A29:B29"/>
    <mergeCell ref="A26:B26"/>
    <mergeCell ref="A27:B27"/>
    <mergeCell ref="C29:C30"/>
    <mergeCell ref="D29:D30"/>
    <mergeCell ref="E29:E30"/>
    <mergeCell ref="F29:F30"/>
    <mergeCell ref="A21:B21"/>
    <mergeCell ref="A22:B22"/>
    <mergeCell ref="A23:B23"/>
    <mergeCell ref="H23:I23"/>
    <mergeCell ref="A24:B24"/>
    <mergeCell ref="A25:B25"/>
    <mergeCell ref="A14:B14"/>
    <mergeCell ref="A15:B15"/>
    <mergeCell ref="A18:B18"/>
    <mergeCell ref="A19:B19"/>
    <mergeCell ref="A20:B20"/>
    <mergeCell ref="H10:I13"/>
    <mergeCell ref="A1:I1"/>
    <mergeCell ref="A4:B4"/>
    <mergeCell ref="C4:I4"/>
    <mergeCell ref="A8:B8"/>
    <mergeCell ref="C8:I8"/>
    <mergeCell ref="C2:I2"/>
    <mergeCell ref="A6:B6"/>
    <mergeCell ref="C6:I6"/>
  </mergeCells>
  <conditionalFormatting sqref="I49 H53:I54 H50">
    <cfRule type="containsText" priority="1" dxfId="0" operator="containsText" stopIfTrue="1" text="Pascolo insufficiente">
      <formula>NOT(ISERROR(SEARCH("Pascolo insufficiente",H49)))</formula>
    </cfRule>
  </conditionalFormatting>
  <dataValidations count="2">
    <dataValidation type="list" allowBlank="1" showInputMessage="1" showErrorMessage="1" prompt="25% SS&#10;70% SS" sqref="C17">
      <formula1>"25,70"</formula1>
    </dataValidation>
    <dataValidation type="list" allowBlank="1" showInputMessage="1" showErrorMessage="1" prompt="ZPC&#10;ZM I&#10;ZM II&#10;ZM III&#10;ZM IV" sqref="C6:I6">
      <formula1>"ZPC,ZM I,ZM II, ZM III, ZM IV"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15" zoomScaleNormal="115" zoomScalePageLayoutView="0" workbookViewId="0" topLeftCell="A1">
      <selection activeCell="A1" sqref="A1:I1"/>
    </sheetView>
  </sheetViews>
  <sheetFormatPr defaultColWidth="11.421875" defaultRowHeight="12.75"/>
  <cols>
    <col min="1" max="1" width="15.7109375" style="1" customWidth="1"/>
    <col min="2" max="2" width="60.7109375" style="1" customWidth="1"/>
    <col min="3" max="6" width="10.7109375" style="1" customWidth="1"/>
    <col min="7" max="7" width="1.7109375" style="1" customWidth="1"/>
    <col min="8" max="8" width="15.7109375" style="1" customWidth="1"/>
    <col min="9" max="9" width="13.421875" style="1" customWidth="1"/>
    <col min="10" max="16384" width="11.421875" style="1" customWidth="1"/>
  </cols>
  <sheetData>
    <row r="1" spans="1:9" s="5" customFormat="1" ht="20.25">
      <c r="A1" s="44" t="s">
        <v>18</v>
      </c>
      <c r="B1" s="45"/>
      <c r="C1" s="45"/>
      <c r="D1" s="45"/>
      <c r="E1" s="45"/>
      <c r="F1" s="45"/>
      <c r="G1" s="45"/>
      <c r="H1" s="45"/>
      <c r="I1" s="46"/>
    </row>
    <row r="2" spans="1:9" ht="15">
      <c r="A2" s="82" t="s">
        <v>71</v>
      </c>
      <c r="B2" s="83"/>
      <c r="C2" s="85" t="s">
        <v>17</v>
      </c>
      <c r="D2" s="86"/>
      <c r="E2" s="86"/>
      <c r="F2" s="86"/>
      <c r="G2" s="86"/>
      <c r="H2" s="86"/>
      <c r="I2" s="87"/>
    </row>
    <row r="3" ht="9.75" customHeight="1"/>
    <row r="4" spans="1:9" s="5" customFormat="1" ht="20.25">
      <c r="A4" s="47" t="s">
        <v>4</v>
      </c>
      <c r="B4" s="48"/>
      <c r="C4" s="89"/>
      <c r="D4" s="89"/>
      <c r="E4" s="89"/>
      <c r="F4" s="89"/>
      <c r="G4" s="89"/>
      <c r="H4" s="89"/>
      <c r="I4" s="89"/>
    </row>
    <row r="5" spans="1:8" s="8" customFormat="1" ht="9.75" customHeight="1">
      <c r="A5" s="12"/>
      <c r="C5" s="7"/>
      <c r="D5" s="7"/>
      <c r="E5" s="7"/>
      <c r="F5" s="7"/>
      <c r="G5" s="7"/>
      <c r="H5" s="7"/>
    </row>
    <row r="6" spans="1:9" s="5" customFormat="1" ht="20.25">
      <c r="A6" s="47" t="s">
        <v>70</v>
      </c>
      <c r="B6" s="48"/>
      <c r="C6" s="90"/>
      <c r="D6" s="91"/>
      <c r="E6" s="91"/>
      <c r="F6" s="91"/>
      <c r="G6" s="91"/>
      <c r="H6" s="91"/>
      <c r="I6" s="92"/>
    </row>
    <row r="7" spans="1:8" s="8" customFormat="1" ht="9.75" customHeight="1">
      <c r="A7" s="12"/>
      <c r="C7" s="7"/>
      <c r="D7" s="7"/>
      <c r="E7" s="7"/>
      <c r="F7" s="7"/>
      <c r="G7" s="7"/>
      <c r="H7" s="7"/>
    </row>
    <row r="8" spans="1:9" s="5" customFormat="1" ht="20.25">
      <c r="A8" s="47" t="s">
        <v>19</v>
      </c>
      <c r="B8" s="48"/>
      <c r="C8" s="84" t="s">
        <v>69</v>
      </c>
      <c r="D8" s="84"/>
      <c r="E8" s="84"/>
      <c r="F8" s="84"/>
      <c r="G8" s="84"/>
      <c r="H8" s="84"/>
      <c r="I8" s="84"/>
    </row>
    <row r="9" s="14" customFormat="1" ht="19.5" customHeight="1"/>
    <row r="10" spans="2:9" s="14" customFormat="1" ht="15" customHeight="1">
      <c r="B10" s="21" t="s">
        <v>68</v>
      </c>
      <c r="C10" s="94"/>
      <c r="D10" s="14" t="s">
        <v>3</v>
      </c>
      <c r="H10" s="49" t="s">
        <v>35</v>
      </c>
      <c r="I10" s="50"/>
    </row>
    <row r="11" spans="2:9" s="14" customFormat="1" ht="15" customHeight="1">
      <c r="B11" s="21" t="s">
        <v>38</v>
      </c>
      <c r="C11" s="94"/>
      <c r="D11" s="14" t="s">
        <v>3</v>
      </c>
      <c r="H11" s="51"/>
      <c r="I11" s="52"/>
    </row>
    <row r="12" spans="2:9" s="14" customFormat="1" ht="15" customHeight="1">
      <c r="B12" s="21" t="s">
        <v>40</v>
      </c>
      <c r="C12" s="94"/>
      <c r="D12" s="14" t="s">
        <v>3</v>
      </c>
      <c r="H12" s="51"/>
      <c r="I12" s="52"/>
    </row>
    <row r="13" spans="2:9" s="14" customFormat="1" ht="15" customHeight="1">
      <c r="B13" s="21" t="s">
        <v>41</v>
      </c>
      <c r="C13" s="94"/>
      <c r="D13" s="14" t="s">
        <v>3</v>
      </c>
      <c r="H13" s="53"/>
      <c r="I13" s="54"/>
    </row>
    <row r="14" spans="2:9" s="14" customFormat="1" ht="15" customHeight="1">
      <c r="B14" s="21" t="s">
        <v>39</v>
      </c>
      <c r="C14" s="94"/>
      <c r="D14" s="14" t="s">
        <v>3</v>
      </c>
      <c r="H14" s="37"/>
      <c r="I14" s="37"/>
    </row>
    <row r="15" spans="2:9" s="14" customFormat="1" ht="15" customHeight="1">
      <c r="B15" s="21" t="s">
        <v>61</v>
      </c>
      <c r="C15" s="93"/>
      <c r="D15" s="14" t="s">
        <v>58</v>
      </c>
      <c r="H15" s="41"/>
      <c r="I15" s="41"/>
    </row>
    <row r="16" spans="1:3" s="14" customFormat="1" ht="9.75" customHeight="1">
      <c r="A16" s="55"/>
      <c r="B16" s="55"/>
      <c r="C16" s="1"/>
    </row>
    <row r="17" spans="1:4" s="14" customFormat="1" ht="15" customHeight="1">
      <c r="A17" s="55" t="s">
        <v>59</v>
      </c>
      <c r="B17" s="56"/>
      <c r="C17" s="31">
        <f>(((C10*58.4)+(C11*55)+(C12*65)+(C13*61.2)+(C14*46.2))*100/365)+(C15/365*0.88)*(C11+C12+C13+C14)</f>
        <v>0</v>
      </c>
      <c r="D17" s="14" t="s">
        <v>2</v>
      </c>
    </row>
    <row r="18" spans="1:3" s="14" customFormat="1" ht="9.75" customHeight="1">
      <c r="A18" s="55"/>
      <c r="B18" s="55"/>
      <c r="C18" s="30"/>
    </row>
    <row r="19" spans="1:4" s="14" customFormat="1" ht="15" customHeight="1">
      <c r="A19" s="55" t="s">
        <v>62</v>
      </c>
      <c r="B19" s="55"/>
      <c r="C19" s="93"/>
      <c r="D19" s="15" t="s">
        <v>43</v>
      </c>
    </row>
    <row r="20" spans="1:3" s="14" customFormat="1" ht="9.75" customHeight="1">
      <c r="A20" s="55"/>
      <c r="B20" s="55"/>
      <c r="C20" s="1"/>
    </row>
    <row r="21" spans="1:4" s="14" customFormat="1" ht="15" customHeight="1">
      <c r="A21" s="55" t="s">
        <v>63</v>
      </c>
      <c r="B21" s="55"/>
      <c r="C21" s="35">
        <f>C17*C19/100</f>
        <v>0</v>
      </c>
      <c r="D21" s="14" t="s">
        <v>2</v>
      </c>
    </row>
    <row r="22" spans="1:8" s="14" customFormat="1" ht="9.75" customHeight="1">
      <c r="A22" s="55"/>
      <c r="B22" s="55"/>
      <c r="C22" s="30"/>
      <c r="H22" s="15"/>
    </row>
    <row r="23" spans="1:9" s="14" customFormat="1" ht="15" customHeight="1">
      <c r="A23" s="55" t="s">
        <v>72</v>
      </c>
      <c r="B23" s="55"/>
      <c r="C23" s="35">
        <f>IF(C6="ZPC",156,IF(C6="ZM I",130,IF(C6="ZM II",130,IF(C6="ZM III",104,IF(C6="ZM IV",104,0)))))</f>
        <v>0</v>
      </c>
      <c r="D23" s="14" t="s">
        <v>5</v>
      </c>
      <c r="I23" s="22"/>
    </row>
    <row r="24" spans="1:3" s="14" customFormat="1" ht="9.75" customHeight="1">
      <c r="A24" s="55"/>
      <c r="B24" s="55"/>
      <c r="C24" s="30"/>
    </row>
    <row r="25" spans="1:9" s="14" customFormat="1" ht="15" customHeight="1">
      <c r="A25" s="55" t="s">
        <v>47</v>
      </c>
      <c r="B25" s="56"/>
      <c r="C25" s="93"/>
      <c r="D25" s="14" t="s">
        <v>5</v>
      </c>
      <c r="H25" s="57" t="s">
        <v>36</v>
      </c>
      <c r="I25" s="58"/>
    </row>
    <row r="26" spans="1:3" s="14" customFormat="1" ht="9.75" customHeight="1">
      <c r="A26" s="55"/>
      <c r="B26" s="55"/>
      <c r="C26" s="30"/>
    </row>
    <row r="27" spans="1:11" s="14" customFormat="1" ht="15" customHeight="1">
      <c r="A27" s="55" t="s">
        <v>21</v>
      </c>
      <c r="B27" s="56"/>
      <c r="C27" s="33">
        <f>C23-C25*0.87</f>
        <v>0</v>
      </c>
      <c r="D27" s="14" t="s">
        <v>5</v>
      </c>
      <c r="K27" s="21"/>
    </row>
    <row r="28" spans="1:3" s="14" customFormat="1" ht="9.75" customHeight="1">
      <c r="A28" s="55"/>
      <c r="B28" s="55"/>
      <c r="C28" s="30"/>
    </row>
    <row r="29" spans="1:4" s="14" customFormat="1" ht="15" customHeight="1">
      <c r="A29" s="59" t="s">
        <v>46</v>
      </c>
      <c r="B29" s="59"/>
      <c r="C29" s="32">
        <f>(C21*C27)/100</f>
        <v>0</v>
      </c>
      <c r="D29" s="15" t="s">
        <v>6</v>
      </c>
    </row>
    <row r="30" spans="1:3" s="14" customFormat="1" ht="19.5" customHeight="1">
      <c r="A30" s="21"/>
      <c r="B30" s="21"/>
      <c r="C30" s="34"/>
    </row>
    <row r="31" spans="1:6" s="14" customFormat="1" ht="15" customHeight="1">
      <c r="A31" s="60" t="s">
        <v>14</v>
      </c>
      <c r="B31" s="61"/>
      <c r="C31" s="62" t="s">
        <v>0</v>
      </c>
      <c r="D31" s="62" t="s">
        <v>7</v>
      </c>
      <c r="E31" s="62" t="s">
        <v>6</v>
      </c>
      <c r="F31" s="64" t="s">
        <v>27</v>
      </c>
    </row>
    <row r="32" spans="1:6" s="14" customFormat="1" ht="15" customHeight="1">
      <c r="A32" s="16" t="s">
        <v>16</v>
      </c>
      <c r="B32" s="16" t="s">
        <v>26</v>
      </c>
      <c r="C32" s="63"/>
      <c r="D32" s="63"/>
      <c r="E32" s="63"/>
      <c r="F32" s="65"/>
    </row>
    <row r="33" spans="1:9" s="14" customFormat="1" ht="15" customHeight="1">
      <c r="A33" s="16" t="s">
        <v>8</v>
      </c>
      <c r="B33" s="88"/>
      <c r="C33" s="88"/>
      <c r="D33" s="88"/>
      <c r="E33" s="17">
        <f aca="true" t="shared" si="0" ref="E33:E42">C33*D33</f>
        <v>0</v>
      </c>
      <c r="F33" s="29">
        <f>IF(E33&gt;0,E33/($C$21/100),0)</f>
        <v>0</v>
      </c>
      <c r="H33" s="66" t="s">
        <v>37</v>
      </c>
      <c r="I33" s="67"/>
    </row>
    <row r="34" spans="1:9" s="14" customFormat="1" ht="15" customHeight="1">
      <c r="A34" s="16" t="s">
        <v>9</v>
      </c>
      <c r="B34" s="88"/>
      <c r="C34" s="88"/>
      <c r="D34" s="88"/>
      <c r="E34" s="16">
        <f t="shared" si="0"/>
        <v>0</v>
      </c>
      <c r="F34" s="29">
        <f aca="true" t="shared" si="1" ref="F34:F42">IF(E34&gt;0,E34/($C$21/100),0)</f>
        <v>0</v>
      </c>
      <c r="H34" s="68"/>
      <c r="I34" s="69"/>
    </row>
    <row r="35" spans="1:9" s="14" customFormat="1" ht="15" customHeight="1">
      <c r="A35" s="16" t="s">
        <v>10</v>
      </c>
      <c r="B35" s="88"/>
      <c r="C35" s="88"/>
      <c r="D35" s="88"/>
      <c r="E35" s="16">
        <f t="shared" si="0"/>
        <v>0</v>
      </c>
      <c r="F35" s="29">
        <f t="shared" si="1"/>
        <v>0</v>
      </c>
      <c r="H35" s="68"/>
      <c r="I35" s="69"/>
    </row>
    <row r="36" spans="1:9" s="14" customFormat="1" ht="15" customHeight="1">
      <c r="A36" s="16" t="s">
        <v>11</v>
      </c>
      <c r="B36" s="88"/>
      <c r="C36" s="88"/>
      <c r="D36" s="88"/>
      <c r="E36" s="16">
        <f t="shared" si="0"/>
        <v>0</v>
      </c>
      <c r="F36" s="29">
        <f t="shared" si="1"/>
        <v>0</v>
      </c>
      <c r="H36" s="68"/>
      <c r="I36" s="69"/>
    </row>
    <row r="37" spans="1:9" s="14" customFormat="1" ht="15" customHeight="1">
      <c r="A37" s="16" t="s">
        <v>12</v>
      </c>
      <c r="B37" s="88"/>
      <c r="C37" s="88"/>
      <c r="D37" s="88"/>
      <c r="E37" s="16">
        <f t="shared" si="0"/>
        <v>0</v>
      </c>
      <c r="F37" s="29">
        <f t="shared" si="1"/>
        <v>0</v>
      </c>
      <c r="H37" s="68"/>
      <c r="I37" s="69"/>
    </row>
    <row r="38" spans="1:9" s="14" customFormat="1" ht="15" customHeight="1">
      <c r="A38" s="16" t="s">
        <v>28</v>
      </c>
      <c r="B38" s="88"/>
      <c r="C38" s="88"/>
      <c r="D38" s="88"/>
      <c r="E38" s="16">
        <f t="shared" si="0"/>
        <v>0</v>
      </c>
      <c r="F38" s="29">
        <f t="shared" si="1"/>
        <v>0</v>
      </c>
      <c r="H38" s="68"/>
      <c r="I38" s="69"/>
    </row>
    <row r="39" spans="1:9" s="14" customFormat="1" ht="15" customHeight="1">
      <c r="A39" s="16" t="s">
        <v>29</v>
      </c>
      <c r="B39" s="88"/>
      <c r="C39" s="88"/>
      <c r="D39" s="88"/>
      <c r="E39" s="16">
        <f t="shared" si="0"/>
        <v>0</v>
      </c>
      <c r="F39" s="29">
        <f t="shared" si="1"/>
        <v>0</v>
      </c>
      <c r="H39" s="68"/>
      <c r="I39" s="69"/>
    </row>
    <row r="40" spans="1:9" s="14" customFormat="1" ht="15" customHeight="1">
      <c r="A40" s="16" t="s">
        <v>30</v>
      </c>
      <c r="B40" s="88"/>
      <c r="C40" s="88"/>
      <c r="D40" s="88"/>
      <c r="E40" s="16">
        <f t="shared" si="0"/>
        <v>0</v>
      </c>
      <c r="F40" s="29">
        <f t="shared" si="1"/>
        <v>0</v>
      </c>
      <c r="H40" s="68"/>
      <c r="I40" s="69"/>
    </row>
    <row r="41" spans="1:9" s="14" customFormat="1" ht="15" customHeight="1">
      <c r="A41" s="16" t="s">
        <v>31</v>
      </c>
      <c r="B41" s="88"/>
      <c r="C41" s="88"/>
      <c r="D41" s="88"/>
      <c r="E41" s="16">
        <f t="shared" si="0"/>
        <v>0</v>
      </c>
      <c r="F41" s="29">
        <f t="shared" si="1"/>
        <v>0</v>
      </c>
      <c r="H41" s="68"/>
      <c r="I41" s="69"/>
    </row>
    <row r="42" spans="1:9" s="14" customFormat="1" ht="15" customHeight="1">
      <c r="A42" s="16" t="s">
        <v>32</v>
      </c>
      <c r="B42" s="88"/>
      <c r="C42" s="88"/>
      <c r="D42" s="88"/>
      <c r="E42" s="16">
        <f t="shared" si="0"/>
        <v>0</v>
      </c>
      <c r="F42" s="29">
        <f t="shared" si="1"/>
        <v>0</v>
      </c>
      <c r="H42" s="70"/>
      <c r="I42" s="71"/>
    </row>
    <row r="43" spans="1:6" s="14" customFormat="1" ht="2.25" customHeight="1">
      <c r="A43" s="23"/>
      <c r="B43" s="23"/>
      <c r="C43" s="16"/>
      <c r="D43" s="16"/>
      <c r="E43" s="16"/>
      <c r="F43" s="24"/>
    </row>
    <row r="44" spans="1:6" s="14" customFormat="1" ht="15" customHeight="1">
      <c r="A44" s="18" t="s">
        <v>13</v>
      </c>
      <c r="B44" s="18"/>
      <c r="C44" s="18">
        <f>SUM(C33:C42)</f>
        <v>0</v>
      </c>
      <c r="D44" s="19">
        <f>IF(C44&gt;0,E44/C44,0)</f>
        <v>0</v>
      </c>
      <c r="E44" s="19">
        <f>SUM(E33:E42)</f>
        <v>0</v>
      </c>
      <c r="F44" s="20"/>
    </row>
    <row r="45" spans="1:7" s="14" customFormat="1" ht="19.5" customHeight="1">
      <c r="A45" s="10"/>
      <c r="B45" s="10"/>
      <c r="C45" s="10"/>
      <c r="D45" s="11"/>
      <c r="E45" s="11"/>
      <c r="F45" s="11"/>
      <c r="G45" s="11"/>
    </row>
    <row r="46" spans="1:4" s="14" customFormat="1" ht="15" customHeight="1">
      <c r="A46" s="14" t="s">
        <v>15</v>
      </c>
      <c r="C46" s="26">
        <f>C44</f>
        <v>0</v>
      </c>
      <c r="D46" s="14" t="s">
        <v>0</v>
      </c>
    </row>
    <row r="47" spans="1:3" s="14" customFormat="1" ht="9.75" customHeight="1">
      <c r="A47" s="55"/>
      <c r="B47" s="55"/>
      <c r="C47" s="1"/>
    </row>
    <row r="48" spans="1:4" s="14" customFormat="1" ht="15" customHeight="1">
      <c r="A48" s="14" t="s">
        <v>20</v>
      </c>
      <c r="C48" s="27">
        <f>D44</f>
        <v>0</v>
      </c>
      <c r="D48" s="14" t="s">
        <v>7</v>
      </c>
    </row>
    <row r="49" s="14" customFormat="1" ht="9.75" customHeight="1">
      <c r="C49" s="25"/>
    </row>
    <row r="50" spans="1:4" s="14" customFormat="1" ht="15" customHeight="1">
      <c r="A50" s="15" t="s">
        <v>22</v>
      </c>
      <c r="B50" s="15"/>
      <c r="C50" s="19">
        <f>C46*C48</f>
        <v>0</v>
      </c>
      <c r="D50" s="15" t="s">
        <v>6</v>
      </c>
    </row>
    <row r="51" spans="8:9" s="14" customFormat="1" ht="19.5" customHeight="1">
      <c r="H51" s="24"/>
      <c r="I51" s="28"/>
    </row>
    <row r="52" spans="1:9" s="4" customFormat="1" ht="19.5" customHeight="1">
      <c r="A52" s="72" t="s">
        <v>53</v>
      </c>
      <c r="B52" s="73"/>
      <c r="C52" s="40">
        <f>IF(C48&gt;0,(C29/C48)/(C10+C11+C12+C13+C14)*100,0)</f>
        <v>0</v>
      </c>
      <c r="D52" s="13" t="s">
        <v>48</v>
      </c>
      <c r="E52" s="9" t="s">
        <v>1</v>
      </c>
      <c r="F52" s="9"/>
      <c r="G52" s="9"/>
      <c r="H52" s="74" t="str">
        <f>IF(C52&lt;=C54,"Pascolo sufficiente","Pascolo insufficiente")</f>
        <v>Pascolo sufficiente</v>
      </c>
      <c r="I52" s="75"/>
    </row>
    <row r="53" spans="8:9" ht="9.75" customHeight="1">
      <c r="H53" s="76"/>
      <c r="I53" s="77"/>
    </row>
    <row r="54" spans="1:9" ht="19.5" customHeight="1">
      <c r="A54" s="72" t="s">
        <v>52</v>
      </c>
      <c r="B54" s="80"/>
      <c r="C54" s="40">
        <f>IF((C10+C11+C12+C13+C14)&gt;0,C46*100/(C10+C11+C12+C13+C14),0)</f>
        <v>0</v>
      </c>
      <c r="D54" s="13" t="s">
        <v>48</v>
      </c>
      <c r="E54" s="9" t="s">
        <v>1</v>
      </c>
      <c r="F54" s="9"/>
      <c r="G54" s="9"/>
      <c r="H54" s="78"/>
      <c r="I54" s="79"/>
    </row>
    <row r="55" spans="2:9" ht="19.5" customHeight="1">
      <c r="B55" s="2"/>
      <c r="C55" s="3"/>
      <c r="D55" s="2"/>
      <c r="H55" s="28"/>
      <c r="I55" s="28"/>
    </row>
    <row r="56" spans="2:9" ht="19.5" customHeight="1">
      <c r="B56" s="2"/>
      <c r="C56" s="3"/>
      <c r="D56" s="2"/>
      <c r="H56" s="28"/>
      <c r="I56" s="28"/>
    </row>
    <row r="57" spans="1:4" ht="15" customHeight="1">
      <c r="A57" s="1" t="s">
        <v>24</v>
      </c>
      <c r="D57" s="1" t="s">
        <v>25</v>
      </c>
    </row>
    <row r="59" ht="15">
      <c r="B59" s="6"/>
    </row>
    <row r="60" ht="15">
      <c r="B60" s="6"/>
    </row>
    <row r="61" ht="15">
      <c r="B61" s="6"/>
    </row>
    <row r="62" ht="15">
      <c r="B62" s="6"/>
    </row>
  </sheetData>
  <sheetProtection password="C690" sheet="1"/>
  <mergeCells count="34">
    <mergeCell ref="H33:I42"/>
    <mergeCell ref="A47:B47"/>
    <mergeCell ref="A52:B52"/>
    <mergeCell ref="H52:I54"/>
    <mergeCell ref="A54:B54"/>
    <mergeCell ref="H25:I25"/>
    <mergeCell ref="A31:B31"/>
    <mergeCell ref="A28:B28"/>
    <mergeCell ref="A29:B29"/>
    <mergeCell ref="A26:B26"/>
    <mergeCell ref="C31:C32"/>
    <mergeCell ref="D31:D32"/>
    <mergeCell ref="E31:E32"/>
    <mergeCell ref="F31:F32"/>
    <mergeCell ref="A21:B21"/>
    <mergeCell ref="A22:B22"/>
    <mergeCell ref="A23:B23"/>
    <mergeCell ref="A24:B24"/>
    <mergeCell ref="A25:B25"/>
    <mergeCell ref="A18:B18"/>
    <mergeCell ref="A19:B19"/>
    <mergeCell ref="A20:B20"/>
    <mergeCell ref="A16:B16"/>
    <mergeCell ref="A17:B17"/>
    <mergeCell ref="A27:B27"/>
    <mergeCell ref="H10:I13"/>
    <mergeCell ref="A1:I1"/>
    <mergeCell ref="A4:B4"/>
    <mergeCell ref="C4:I4"/>
    <mergeCell ref="A8:B8"/>
    <mergeCell ref="C8:I8"/>
    <mergeCell ref="C2:I2"/>
    <mergeCell ref="A6:B6"/>
    <mergeCell ref="C6:I6"/>
  </mergeCells>
  <conditionalFormatting sqref="I51 H55:I55 H52">
    <cfRule type="containsText" priority="2" dxfId="0" operator="containsText" stopIfTrue="1" text="Pascolo insufficiente">
      <formula>NOT(ISERROR(SEARCH("Pascolo insufficiente",H51)))</formula>
    </cfRule>
  </conditionalFormatting>
  <dataValidations count="2">
    <dataValidation type="list" allowBlank="1" showInputMessage="1" showErrorMessage="1" prompt="25% SS&#10;70% SS" sqref="C19">
      <formula1>"25,70"</formula1>
    </dataValidation>
    <dataValidation type="list" allowBlank="1" showInputMessage="1" showErrorMessage="1" prompt="ZPC&#10;ZM I&#10;ZM II&#10;ZM III&#10;ZM IV" sqref="C6:I6">
      <formula1>"ZPC,ZM I,ZM II, ZM III, ZM IV"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15" zoomScaleNormal="115" zoomScalePageLayoutView="0" workbookViewId="0" topLeftCell="A1">
      <selection activeCell="A1" sqref="A1:I1"/>
    </sheetView>
  </sheetViews>
  <sheetFormatPr defaultColWidth="11.421875" defaultRowHeight="12.75"/>
  <cols>
    <col min="1" max="1" width="15.7109375" style="1" customWidth="1"/>
    <col min="2" max="2" width="60.7109375" style="1" customWidth="1"/>
    <col min="3" max="6" width="10.7109375" style="1" customWidth="1"/>
    <col min="7" max="7" width="1.7109375" style="1" customWidth="1"/>
    <col min="8" max="8" width="15.7109375" style="1" customWidth="1"/>
    <col min="9" max="9" width="13.421875" style="1" customWidth="1"/>
    <col min="10" max="16384" width="11.421875" style="1" customWidth="1"/>
  </cols>
  <sheetData>
    <row r="1" spans="1:9" s="5" customFormat="1" ht="20.25">
      <c r="A1" s="44" t="s">
        <v>18</v>
      </c>
      <c r="B1" s="45"/>
      <c r="C1" s="45"/>
      <c r="D1" s="45"/>
      <c r="E1" s="45"/>
      <c r="F1" s="45"/>
      <c r="G1" s="45"/>
      <c r="H1" s="45"/>
      <c r="I1" s="46"/>
    </row>
    <row r="2" spans="1:9" ht="15">
      <c r="A2" s="82" t="s">
        <v>71</v>
      </c>
      <c r="B2" s="83"/>
      <c r="C2" s="85" t="s">
        <v>17</v>
      </c>
      <c r="D2" s="86"/>
      <c r="E2" s="86"/>
      <c r="F2" s="86"/>
      <c r="G2" s="86"/>
      <c r="H2" s="86"/>
      <c r="I2" s="87"/>
    </row>
    <row r="3" ht="9.75" customHeight="1"/>
    <row r="4" spans="1:9" s="5" customFormat="1" ht="20.25">
      <c r="A4" s="47" t="s">
        <v>4</v>
      </c>
      <c r="B4" s="48"/>
      <c r="C4" s="89"/>
      <c r="D4" s="89"/>
      <c r="E4" s="89"/>
      <c r="F4" s="89"/>
      <c r="G4" s="89"/>
      <c r="H4" s="89"/>
      <c r="I4" s="89"/>
    </row>
    <row r="5" spans="1:8" s="8" customFormat="1" ht="9.75" customHeight="1">
      <c r="A5" s="12"/>
      <c r="C5" s="7"/>
      <c r="D5" s="7"/>
      <c r="E5" s="7"/>
      <c r="F5" s="7"/>
      <c r="G5" s="7"/>
      <c r="H5" s="7"/>
    </row>
    <row r="6" spans="1:9" s="5" customFormat="1" ht="20.25">
      <c r="A6" s="47" t="s">
        <v>70</v>
      </c>
      <c r="B6" s="48"/>
      <c r="C6" s="90"/>
      <c r="D6" s="91"/>
      <c r="E6" s="91"/>
      <c r="F6" s="91"/>
      <c r="G6" s="91"/>
      <c r="H6" s="91"/>
      <c r="I6" s="92"/>
    </row>
    <row r="7" spans="1:8" s="8" customFormat="1" ht="9.75" customHeight="1">
      <c r="A7" s="12"/>
      <c r="C7" s="7"/>
      <c r="D7" s="7"/>
      <c r="E7" s="7"/>
      <c r="F7" s="7"/>
      <c r="G7" s="7"/>
      <c r="H7" s="7"/>
    </row>
    <row r="8" spans="1:9" s="5" customFormat="1" ht="20.25">
      <c r="A8" s="47" t="s">
        <v>19</v>
      </c>
      <c r="B8" s="48"/>
      <c r="C8" s="89"/>
      <c r="D8" s="89"/>
      <c r="E8" s="89"/>
      <c r="F8" s="89"/>
      <c r="G8" s="89"/>
      <c r="H8" s="89"/>
      <c r="I8" s="89"/>
    </row>
    <row r="9" s="14" customFormat="1" ht="19.5" customHeight="1"/>
    <row r="10" spans="2:9" s="14" customFormat="1" ht="15" customHeight="1">
      <c r="B10" s="21" t="s">
        <v>65</v>
      </c>
      <c r="C10" s="94"/>
      <c r="D10" s="14" t="s">
        <v>3</v>
      </c>
      <c r="H10" s="49" t="s">
        <v>35</v>
      </c>
      <c r="I10" s="50"/>
    </row>
    <row r="11" spans="2:9" s="14" customFormat="1" ht="15" customHeight="1">
      <c r="B11" s="21" t="s">
        <v>66</v>
      </c>
      <c r="C11" s="94"/>
      <c r="D11" s="14" t="s">
        <v>3</v>
      </c>
      <c r="H11" s="51"/>
      <c r="I11" s="52"/>
    </row>
    <row r="12" spans="2:9" s="14" customFormat="1" ht="15" customHeight="1">
      <c r="B12" s="21" t="s">
        <v>67</v>
      </c>
      <c r="C12" s="94"/>
      <c r="D12" s="14" t="s">
        <v>3</v>
      </c>
      <c r="H12" s="51"/>
      <c r="I12" s="52"/>
    </row>
    <row r="13" spans="2:9" s="14" customFormat="1" ht="15" customHeight="1">
      <c r="B13" s="21" t="s">
        <v>61</v>
      </c>
      <c r="C13" s="93"/>
      <c r="D13" s="14" t="s">
        <v>58</v>
      </c>
      <c r="H13" s="53"/>
      <c r="I13" s="54"/>
    </row>
    <row r="14" spans="1:3" s="14" customFormat="1" ht="9.75" customHeight="1">
      <c r="A14" s="55"/>
      <c r="B14" s="55"/>
      <c r="C14" s="30"/>
    </row>
    <row r="15" spans="1:4" s="14" customFormat="1" ht="15" customHeight="1">
      <c r="A15" s="55" t="s">
        <v>59</v>
      </c>
      <c r="B15" s="56"/>
      <c r="C15" s="42">
        <f>(((C10*7.5/0.2)+(C11*9/0.25)+(C12*8/0.17))*100/365)+(C13/365*0.88)*(C10+C11+C12)</f>
        <v>0</v>
      </c>
      <c r="D15" s="14" t="s">
        <v>2</v>
      </c>
    </row>
    <row r="16" spans="1:3" s="14" customFormat="1" ht="9.75" customHeight="1">
      <c r="A16" s="55"/>
      <c r="B16" s="55"/>
      <c r="C16" s="30"/>
    </row>
    <row r="17" spans="1:4" s="14" customFormat="1" ht="15" customHeight="1">
      <c r="A17" s="55" t="s">
        <v>62</v>
      </c>
      <c r="B17" s="55"/>
      <c r="C17" s="36">
        <v>25</v>
      </c>
      <c r="D17" s="15" t="s">
        <v>43</v>
      </c>
    </row>
    <row r="18" spans="1:3" s="14" customFormat="1" ht="9.75" customHeight="1">
      <c r="A18" s="55"/>
      <c r="B18" s="55"/>
      <c r="C18" s="30"/>
    </row>
    <row r="19" spans="1:4" s="14" customFormat="1" ht="15" customHeight="1">
      <c r="A19" s="55" t="s">
        <v>63</v>
      </c>
      <c r="B19" s="55"/>
      <c r="C19" s="43">
        <f>C15*C17/100</f>
        <v>0</v>
      </c>
      <c r="D19" s="14" t="s">
        <v>2</v>
      </c>
    </row>
    <row r="20" spans="1:3" s="14" customFormat="1" ht="9.75" customHeight="1">
      <c r="A20" s="55"/>
      <c r="B20" s="55"/>
      <c r="C20" s="30"/>
    </row>
    <row r="21" spans="1:9" s="14" customFormat="1" ht="15" customHeight="1">
      <c r="A21" s="55" t="s">
        <v>72</v>
      </c>
      <c r="B21" s="55"/>
      <c r="C21" s="35">
        <f>IF(C6="ZPC",156,IF(C6="ZM I",130,IF(C6="ZM II",130,IF(C6="ZM III",104,IF(C6="ZM IV",104,0)))))</f>
        <v>0</v>
      </c>
      <c r="D21" s="14" t="s">
        <v>5</v>
      </c>
      <c r="I21" s="22"/>
    </row>
    <row r="22" spans="1:3" s="14" customFormat="1" ht="9.75" customHeight="1">
      <c r="A22" s="55"/>
      <c r="B22" s="55"/>
      <c r="C22" s="30"/>
    </row>
    <row r="23" spans="1:9" s="14" customFormat="1" ht="15" customHeight="1">
      <c r="A23" s="55" t="s">
        <v>47</v>
      </c>
      <c r="B23" s="56"/>
      <c r="C23" s="93"/>
      <c r="D23" s="14" t="s">
        <v>5</v>
      </c>
      <c r="H23" s="57" t="s">
        <v>36</v>
      </c>
      <c r="I23" s="58"/>
    </row>
    <row r="24" spans="1:3" s="14" customFormat="1" ht="9.75" customHeight="1">
      <c r="A24" s="55"/>
      <c r="B24" s="55"/>
      <c r="C24" s="30"/>
    </row>
    <row r="25" spans="1:11" s="14" customFormat="1" ht="15" customHeight="1">
      <c r="A25" s="55" t="s">
        <v>21</v>
      </c>
      <c r="B25" s="55"/>
      <c r="C25" s="33">
        <f>C21-C23</f>
        <v>0</v>
      </c>
      <c r="D25" s="14" t="s">
        <v>5</v>
      </c>
      <c r="K25" s="21"/>
    </row>
    <row r="26" spans="1:3" s="14" customFormat="1" ht="9.75" customHeight="1">
      <c r="A26" s="55"/>
      <c r="B26" s="55"/>
      <c r="C26" s="30"/>
    </row>
    <row r="27" spans="1:4" s="14" customFormat="1" ht="15" customHeight="1">
      <c r="A27" s="59" t="s">
        <v>46</v>
      </c>
      <c r="B27" s="59"/>
      <c r="C27" s="32">
        <f>(C19*C25)/100</f>
        <v>0</v>
      </c>
      <c r="D27" s="15" t="s">
        <v>6</v>
      </c>
    </row>
    <row r="28" spans="1:3" s="14" customFormat="1" ht="19.5" customHeight="1">
      <c r="A28" s="21"/>
      <c r="B28" s="21"/>
      <c r="C28" s="34"/>
    </row>
    <row r="29" spans="1:6" s="14" customFormat="1" ht="15" customHeight="1">
      <c r="A29" s="60" t="s">
        <v>14</v>
      </c>
      <c r="B29" s="61"/>
      <c r="C29" s="62" t="s">
        <v>0</v>
      </c>
      <c r="D29" s="62" t="s">
        <v>7</v>
      </c>
      <c r="E29" s="62" t="s">
        <v>6</v>
      </c>
      <c r="F29" s="64" t="s">
        <v>27</v>
      </c>
    </row>
    <row r="30" spans="1:6" s="14" customFormat="1" ht="15" customHeight="1">
      <c r="A30" s="16" t="s">
        <v>16</v>
      </c>
      <c r="B30" s="16" t="s">
        <v>26</v>
      </c>
      <c r="C30" s="63"/>
      <c r="D30" s="63"/>
      <c r="E30" s="63"/>
      <c r="F30" s="65"/>
    </row>
    <row r="31" spans="1:9" s="14" customFormat="1" ht="15" customHeight="1">
      <c r="A31" s="16" t="s">
        <v>8</v>
      </c>
      <c r="B31" s="88"/>
      <c r="C31" s="88"/>
      <c r="D31" s="88"/>
      <c r="E31" s="17">
        <f aca="true" t="shared" si="0" ref="E31:E40">C31*D31</f>
        <v>0</v>
      </c>
      <c r="F31" s="29">
        <f>IF(E31&gt;0,E31/($C$19/100),0)</f>
        <v>0</v>
      </c>
      <c r="H31" s="66" t="s">
        <v>37</v>
      </c>
      <c r="I31" s="67"/>
    </row>
    <row r="32" spans="1:9" s="14" customFormat="1" ht="15" customHeight="1">
      <c r="A32" s="16" t="s">
        <v>9</v>
      </c>
      <c r="B32" s="88"/>
      <c r="C32" s="88"/>
      <c r="D32" s="88"/>
      <c r="E32" s="16">
        <f t="shared" si="0"/>
        <v>0</v>
      </c>
      <c r="F32" s="29">
        <f aca="true" t="shared" si="1" ref="F32:F40">IF(E32&gt;0,E32/($C$19/100),0)</f>
        <v>0</v>
      </c>
      <c r="H32" s="68"/>
      <c r="I32" s="69"/>
    </row>
    <row r="33" spans="1:9" s="14" customFormat="1" ht="15" customHeight="1">
      <c r="A33" s="16" t="s">
        <v>10</v>
      </c>
      <c r="B33" s="88"/>
      <c r="C33" s="88"/>
      <c r="D33" s="88"/>
      <c r="E33" s="16">
        <f t="shared" si="0"/>
        <v>0</v>
      </c>
      <c r="F33" s="29">
        <f t="shared" si="1"/>
        <v>0</v>
      </c>
      <c r="H33" s="68"/>
      <c r="I33" s="69"/>
    </row>
    <row r="34" spans="1:9" s="14" customFormat="1" ht="15" customHeight="1">
      <c r="A34" s="16" t="s">
        <v>11</v>
      </c>
      <c r="B34" s="88"/>
      <c r="C34" s="88"/>
      <c r="D34" s="88"/>
      <c r="E34" s="16">
        <f t="shared" si="0"/>
        <v>0</v>
      </c>
      <c r="F34" s="29">
        <f t="shared" si="1"/>
        <v>0</v>
      </c>
      <c r="H34" s="68"/>
      <c r="I34" s="69"/>
    </row>
    <row r="35" spans="1:9" s="14" customFormat="1" ht="15" customHeight="1">
      <c r="A35" s="16" t="s">
        <v>12</v>
      </c>
      <c r="B35" s="88"/>
      <c r="C35" s="88"/>
      <c r="D35" s="88"/>
      <c r="E35" s="16">
        <f t="shared" si="0"/>
        <v>0</v>
      </c>
      <c r="F35" s="29">
        <f t="shared" si="1"/>
        <v>0</v>
      </c>
      <c r="H35" s="68"/>
      <c r="I35" s="69"/>
    </row>
    <row r="36" spans="1:9" s="14" customFormat="1" ht="15" customHeight="1">
      <c r="A36" s="16" t="s">
        <v>28</v>
      </c>
      <c r="B36" s="88"/>
      <c r="C36" s="88"/>
      <c r="D36" s="88"/>
      <c r="E36" s="16">
        <f t="shared" si="0"/>
        <v>0</v>
      </c>
      <c r="F36" s="29">
        <f t="shared" si="1"/>
        <v>0</v>
      </c>
      <c r="H36" s="68"/>
      <c r="I36" s="69"/>
    </row>
    <row r="37" spans="1:9" s="14" customFormat="1" ht="15" customHeight="1">
      <c r="A37" s="16" t="s">
        <v>29</v>
      </c>
      <c r="B37" s="88"/>
      <c r="C37" s="88"/>
      <c r="D37" s="88"/>
      <c r="E37" s="16">
        <f t="shared" si="0"/>
        <v>0</v>
      </c>
      <c r="F37" s="29">
        <f t="shared" si="1"/>
        <v>0</v>
      </c>
      <c r="H37" s="68"/>
      <c r="I37" s="69"/>
    </row>
    <row r="38" spans="1:9" s="14" customFormat="1" ht="15" customHeight="1">
      <c r="A38" s="16" t="s">
        <v>30</v>
      </c>
      <c r="B38" s="88"/>
      <c r="C38" s="88"/>
      <c r="D38" s="88"/>
      <c r="E38" s="16">
        <f t="shared" si="0"/>
        <v>0</v>
      </c>
      <c r="F38" s="29">
        <f t="shared" si="1"/>
        <v>0</v>
      </c>
      <c r="H38" s="68"/>
      <c r="I38" s="69"/>
    </row>
    <row r="39" spans="1:9" s="14" customFormat="1" ht="15" customHeight="1">
      <c r="A39" s="16" t="s">
        <v>31</v>
      </c>
      <c r="B39" s="88"/>
      <c r="C39" s="88"/>
      <c r="D39" s="88"/>
      <c r="E39" s="16">
        <f t="shared" si="0"/>
        <v>0</v>
      </c>
      <c r="F39" s="29">
        <f t="shared" si="1"/>
        <v>0</v>
      </c>
      <c r="H39" s="68"/>
      <c r="I39" s="69"/>
    </row>
    <row r="40" spans="1:9" s="14" customFormat="1" ht="15" customHeight="1">
      <c r="A40" s="16" t="s">
        <v>32</v>
      </c>
      <c r="B40" s="88"/>
      <c r="C40" s="88"/>
      <c r="D40" s="88"/>
      <c r="E40" s="16">
        <f t="shared" si="0"/>
        <v>0</v>
      </c>
      <c r="F40" s="29">
        <f t="shared" si="1"/>
        <v>0</v>
      </c>
      <c r="H40" s="70"/>
      <c r="I40" s="71"/>
    </row>
    <row r="41" spans="1:6" s="14" customFormat="1" ht="2.25" customHeight="1">
      <c r="A41" s="23"/>
      <c r="B41" s="23"/>
      <c r="C41" s="16"/>
      <c r="D41" s="16"/>
      <c r="E41" s="16"/>
      <c r="F41" s="24"/>
    </row>
    <row r="42" spans="1:6" s="14" customFormat="1" ht="15" customHeight="1">
      <c r="A42" s="18" t="s">
        <v>13</v>
      </c>
      <c r="B42" s="18"/>
      <c r="C42" s="18">
        <f>SUM(C31:C40)</f>
        <v>0</v>
      </c>
      <c r="D42" s="19">
        <f>IF(C42&gt;0,E42/C42,0)</f>
        <v>0</v>
      </c>
      <c r="E42" s="19">
        <f>SUM(E31:E40)</f>
        <v>0</v>
      </c>
      <c r="F42" s="20"/>
    </row>
    <row r="43" spans="1:7" s="14" customFormat="1" ht="19.5" customHeight="1">
      <c r="A43" s="10"/>
      <c r="B43" s="10"/>
      <c r="C43" s="10"/>
      <c r="D43" s="11"/>
      <c r="E43" s="11"/>
      <c r="F43" s="11"/>
      <c r="G43" s="11"/>
    </row>
    <row r="44" spans="1:4" s="14" customFormat="1" ht="15" customHeight="1">
      <c r="A44" s="14" t="s">
        <v>15</v>
      </c>
      <c r="C44" s="26">
        <f>C42</f>
        <v>0</v>
      </c>
      <c r="D44" s="14" t="s">
        <v>0</v>
      </c>
    </row>
    <row r="45" spans="1:3" s="14" customFormat="1" ht="9.75" customHeight="1">
      <c r="A45" s="55"/>
      <c r="B45" s="55"/>
      <c r="C45" s="1"/>
    </row>
    <row r="46" spans="1:4" s="14" customFormat="1" ht="15" customHeight="1">
      <c r="A46" s="14" t="s">
        <v>20</v>
      </c>
      <c r="C46" s="27">
        <f>D42</f>
        <v>0</v>
      </c>
      <c r="D46" s="14" t="s">
        <v>7</v>
      </c>
    </row>
    <row r="47" s="14" customFormat="1" ht="9.75" customHeight="1">
      <c r="C47" s="25"/>
    </row>
    <row r="48" spans="1:4" s="14" customFormat="1" ht="15" customHeight="1">
      <c r="A48" s="15" t="s">
        <v>22</v>
      </c>
      <c r="B48" s="15"/>
      <c r="C48" s="19">
        <f>C44*C46</f>
        <v>0</v>
      </c>
      <c r="D48" s="15" t="s">
        <v>6</v>
      </c>
    </row>
    <row r="49" spans="8:9" s="14" customFormat="1" ht="19.5" customHeight="1">
      <c r="H49" s="24"/>
      <c r="I49" s="28"/>
    </row>
    <row r="50" spans="1:9" s="4" customFormat="1" ht="19.5" customHeight="1">
      <c r="A50" s="72" t="s">
        <v>53</v>
      </c>
      <c r="B50" s="73"/>
      <c r="C50" s="40">
        <f>IF(C46&gt;0,(C27/C46)/(C10+C11+C12)*100,0)</f>
        <v>0</v>
      </c>
      <c r="D50" s="13" t="s">
        <v>48</v>
      </c>
      <c r="E50" s="9" t="s">
        <v>1</v>
      </c>
      <c r="F50" s="9"/>
      <c r="G50" s="9"/>
      <c r="H50" s="74" t="str">
        <f>IF(C50&lt;=C52,"Pascolo sufficiente","Pascolo insufficiente")</f>
        <v>Pascolo sufficiente</v>
      </c>
      <c r="I50" s="75"/>
    </row>
    <row r="51" spans="8:9" ht="9.75" customHeight="1">
      <c r="H51" s="76"/>
      <c r="I51" s="77"/>
    </row>
    <row r="52" spans="1:9" ht="19.5" customHeight="1">
      <c r="A52" s="72" t="s">
        <v>52</v>
      </c>
      <c r="B52" s="80"/>
      <c r="C52" s="40">
        <f>IF((C10+C11+C12)&gt;0,C44*100/(C10+C11+C12),0)</f>
        <v>0</v>
      </c>
      <c r="D52" s="13" t="s">
        <v>48</v>
      </c>
      <c r="E52" s="9" t="s">
        <v>1</v>
      </c>
      <c r="F52" s="9"/>
      <c r="G52" s="9"/>
      <c r="H52" s="78"/>
      <c r="I52" s="79"/>
    </row>
    <row r="53" spans="2:9" ht="19.5" customHeight="1">
      <c r="B53" s="2"/>
      <c r="C53" s="3"/>
      <c r="D53" s="2"/>
      <c r="H53" s="28"/>
      <c r="I53" s="28"/>
    </row>
    <row r="54" spans="2:9" ht="19.5" customHeight="1">
      <c r="B54" s="2"/>
      <c r="C54" s="3"/>
      <c r="D54" s="2"/>
      <c r="H54" s="28"/>
      <c r="I54" s="28"/>
    </row>
    <row r="55" spans="1:4" ht="15" customHeight="1">
      <c r="A55" s="1" t="s">
        <v>24</v>
      </c>
      <c r="D55" s="1" t="s">
        <v>25</v>
      </c>
    </row>
    <row r="57" ht="15">
      <c r="B57" s="6"/>
    </row>
    <row r="58" ht="15">
      <c r="B58" s="6"/>
    </row>
    <row r="59" ht="15">
      <c r="B59" s="6"/>
    </row>
    <row r="60" ht="15">
      <c r="B60" s="6"/>
    </row>
  </sheetData>
  <sheetProtection password="C690" sheet="1"/>
  <mergeCells count="34">
    <mergeCell ref="D29:D30"/>
    <mergeCell ref="E29:E30"/>
    <mergeCell ref="F29:F30"/>
    <mergeCell ref="H31:I40"/>
    <mergeCell ref="A45:B45"/>
    <mergeCell ref="A50:B50"/>
    <mergeCell ref="H50:I52"/>
    <mergeCell ref="A52:B52"/>
    <mergeCell ref="A24:B24"/>
    <mergeCell ref="A25:B25"/>
    <mergeCell ref="A26:B26"/>
    <mergeCell ref="A27:B27"/>
    <mergeCell ref="A29:B29"/>
    <mergeCell ref="C29:C30"/>
    <mergeCell ref="A19:B19"/>
    <mergeCell ref="A20:B20"/>
    <mergeCell ref="A21:B21"/>
    <mergeCell ref="A22:B22"/>
    <mergeCell ref="A23:B23"/>
    <mergeCell ref="H23:I23"/>
    <mergeCell ref="H10:I13"/>
    <mergeCell ref="A14:B14"/>
    <mergeCell ref="A15:B15"/>
    <mergeCell ref="A16:B16"/>
    <mergeCell ref="A17:B17"/>
    <mergeCell ref="A18:B18"/>
    <mergeCell ref="A1:I1"/>
    <mergeCell ref="A4:B4"/>
    <mergeCell ref="C4:I4"/>
    <mergeCell ref="A8:B8"/>
    <mergeCell ref="C8:I8"/>
    <mergeCell ref="C2:I2"/>
    <mergeCell ref="A6:B6"/>
    <mergeCell ref="C6:I6"/>
  </mergeCells>
  <conditionalFormatting sqref="I49 H53:I54 H50">
    <cfRule type="containsText" priority="1" dxfId="0" operator="containsText" stopIfTrue="1" text="Pascolo insufficiente">
      <formula>NOT(ISERROR(SEARCH("Pascolo insufficiente",H49)))</formula>
    </cfRule>
  </conditionalFormatting>
  <dataValidations count="1">
    <dataValidation type="list" allowBlank="1" showInputMessage="1" showErrorMessage="1" prompt="ZPC&#10;ZM I&#10;ZM II&#10;ZM III&#10;ZM IV" sqref="C6:I6">
      <formula1>"ZPC,ZM I,ZM II, ZM III, ZM IV"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30" zoomScaleNormal="130" zoomScalePageLayoutView="0" workbookViewId="0" topLeftCell="A1">
      <selection activeCell="A1" sqref="A1:G1"/>
    </sheetView>
  </sheetViews>
  <sheetFormatPr defaultColWidth="11.421875" defaultRowHeight="12.75"/>
  <cols>
    <col min="1" max="1" width="15.7109375" style="1" customWidth="1"/>
    <col min="2" max="2" width="60.7109375" style="1" customWidth="1"/>
    <col min="3" max="4" width="10.7109375" style="1" customWidth="1"/>
    <col min="5" max="5" width="1.7109375" style="1" customWidth="1"/>
    <col min="6" max="7" width="20.7109375" style="1" customWidth="1"/>
    <col min="8" max="16384" width="11.421875" style="1" customWidth="1"/>
  </cols>
  <sheetData>
    <row r="1" spans="1:7" s="5" customFormat="1" ht="20.25">
      <c r="A1" s="44" t="s">
        <v>18</v>
      </c>
      <c r="B1" s="45"/>
      <c r="C1" s="45"/>
      <c r="D1" s="45"/>
      <c r="E1" s="45"/>
      <c r="F1" s="45"/>
      <c r="G1" s="46"/>
    </row>
    <row r="2" spans="1:7" ht="15">
      <c r="A2" s="82" t="s">
        <v>71</v>
      </c>
      <c r="B2" s="83"/>
      <c r="C2" s="85" t="s">
        <v>17</v>
      </c>
      <c r="D2" s="86"/>
      <c r="E2" s="86"/>
      <c r="F2" s="86"/>
      <c r="G2" s="87"/>
    </row>
    <row r="3" ht="9.75" customHeight="1"/>
    <row r="4" spans="1:7" s="5" customFormat="1" ht="20.25">
      <c r="A4" s="47" t="s">
        <v>4</v>
      </c>
      <c r="B4" s="48"/>
      <c r="C4" s="90"/>
      <c r="D4" s="91"/>
      <c r="E4" s="91"/>
      <c r="F4" s="91"/>
      <c r="G4" s="92"/>
    </row>
    <row r="5" spans="1:6" s="8" customFormat="1" ht="9.75" customHeight="1">
      <c r="A5" s="12"/>
      <c r="C5" s="7"/>
      <c r="D5" s="7"/>
      <c r="E5" s="7"/>
      <c r="F5" s="7"/>
    </row>
    <row r="6" spans="1:7" s="5" customFormat="1" ht="20.25">
      <c r="A6" s="47" t="s">
        <v>19</v>
      </c>
      <c r="B6" s="48"/>
      <c r="C6" s="90"/>
      <c r="D6" s="91"/>
      <c r="E6" s="91"/>
      <c r="F6" s="91"/>
      <c r="G6" s="92"/>
    </row>
    <row r="7" s="14" customFormat="1" ht="19.5" customHeight="1"/>
    <row r="8" spans="2:4" s="14" customFormat="1" ht="15" customHeight="1">
      <c r="B8" s="21" t="s">
        <v>54</v>
      </c>
      <c r="C8" s="36" t="str">
        <f>IF(C6="bovini",4,IF(C6="equini",8,"0"))</f>
        <v>0</v>
      </c>
      <c r="D8" s="14" t="s">
        <v>48</v>
      </c>
    </row>
    <row r="9" spans="1:3" s="14" customFormat="1" ht="9.75" customHeight="1">
      <c r="A9" s="55"/>
      <c r="B9" s="55"/>
      <c r="C9" s="30"/>
    </row>
    <row r="10" spans="2:7" s="14" customFormat="1" ht="15" customHeight="1">
      <c r="B10" s="21" t="s">
        <v>55</v>
      </c>
      <c r="C10" s="94"/>
      <c r="D10" s="14" t="s">
        <v>3</v>
      </c>
      <c r="F10" s="57" t="s">
        <v>36</v>
      </c>
      <c r="G10" s="58"/>
    </row>
    <row r="11" spans="1:7" s="14" customFormat="1" ht="9.75" customHeight="1">
      <c r="A11" s="55"/>
      <c r="B11" s="55"/>
      <c r="C11" s="30"/>
      <c r="F11" s="37"/>
      <c r="G11" s="37"/>
    </row>
    <row r="12" spans="1:4" s="14" customFormat="1" ht="15">
      <c r="A12" s="55" t="s">
        <v>56</v>
      </c>
      <c r="B12" s="55"/>
      <c r="C12" s="39">
        <f>C8*C10</f>
        <v>0</v>
      </c>
      <c r="D12" s="14" t="s">
        <v>49</v>
      </c>
    </row>
    <row r="13" spans="1:3" s="14" customFormat="1" ht="19.5" customHeight="1">
      <c r="A13" s="55"/>
      <c r="B13" s="55"/>
      <c r="C13" s="30"/>
    </row>
    <row r="14" spans="1:3" s="14" customFormat="1" ht="15" customHeight="1">
      <c r="A14" s="60" t="s">
        <v>50</v>
      </c>
      <c r="B14" s="81"/>
      <c r="C14" s="61"/>
    </row>
    <row r="15" spans="1:3" s="14" customFormat="1" ht="15" customHeight="1">
      <c r="A15" s="16" t="s">
        <v>16</v>
      </c>
      <c r="B15" s="16" t="s">
        <v>51</v>
      </c>
      <c r="C15" s="38" t="s">
        <v>23</v>
      </c>
    </row>
    <row r="16" spans="1:7" s="14" customFormat="1" ht="15" customHeight="1">
      <c r="A16" s="16" t="s">
        <v>8</v>
      </c>
      <c r="B16" s="88"/>
      <c r="C16" s="88"/>
      <c r="F16" s="66" t="s">
        <v>37</v>
      </c>
      <c r="G16" s="67"/>
    </row>
    <row r="17" spans="1:7" s="14" customFormat="1" ht="15" customHeight="1">
      <c r="A17" s="16" t="s">
        <v>9</v>
      </c>
      <c r="B17" s="88"/>
      <c r="C17" s="88"/>
      <c r="F17" s="68"/>
      <c r="G17" s="69"/>
    </row>
    <row r="18" spans="1:7" s="14" customFormat="1" ht="15" customHeight="1">
      <c r="A18" s="16" t="s">
        <v>10</v>
      </c>
      <c r="B18" s="88"/>
      <c r="C18" s="88"/>
      <c r="F18" s="68"/>
      <c r="G18" s="69"/>
    </row>
    <row r="19" spans="1:7" s="14" customFormat="1" ht="15" customHeight="1">
      <c r="A19" s="16" t="s">
        <v>11</v>
      </c>
      <c r="B19" s="88"/>
      <c r="C19" s="88"/>
      <c r="F19" s="68"/>
      <c r="G19" s="69"/>
    </row>
    <row r="20" spans="1:7" s="14" customFormat="1" ht="15" customHeight="1">
      <c r="A20" s="16" t="s">
        <v>12</v>
      </c>
      <c r="B20" s="88"/>
      <c r="C20" s="88"/>
      <c r="F20" s="68"/>
      <c r="G20" s="69"/>
    </row>
    <row r="21" spans="1:7" s="14" customFormat="1" ht="15" customHeight="1">
      <c r="A21" s="16" t="s">
        <v>28</v>
      </c>
      <c r="B21" s="88"/>
      <c r="C21" s="88"/>
      <c r="F21" s="68"/>
      <c r="G21" s="69"/>
    </row>
    <row r="22" spans="1:7" s="14" customFormat="1" ht="15" customHeight="1">
      <c r="A22" s="16" t="s">
        <v>29</v>
      </c>
      <c r="B22" s="88"/>
      <c r="C22" s="88"/>
      <c r="F22" s="68"/>
      <c r="G22" s="69"/>
    </row>
    <row r="23" spans="1:7" s="14" customFormat="1" ht="15" customHeight="1">
      <c r="A23" s="16" t="s">
        <v>30</v>
      </c>
      <c r="B23" s="88"/>
      <c r="C23" s="88"/>
      <c r="F23" s="68"/>
      <c r="G23" s="69"/>
    </row>
    <row r="24" spans="1:7" s="14" customFormat="1" ht="15" customHeight="1">
      <c r="A24" s="16" t="s">
        <v>31</v>
      </c>
      <c r="B24" s="88"/>
      <c r="C24" s="88"/>
      <c r="F24" s="68"/>
      <c r="G24" s="69"/>
    </row>
    <row r="25" spans="1:7" s="14" customFormat="1" ht="15" customHeight="1">
      <c r="A25" s="16" t="s">
        <v>32</v>
      </c>
      <c r="B25" s="88"/>
      <c r="C25" s="88"/>
      <c r="F25" s="70"/>
      <c r="G25" s="71"/>
    </row>
    <row r="26" spans="1:3" s="14" customFormat="1" ht="2.25" customHeight="1">
      <c r="A26" s="23"/>
      <c r="B26" s="23"/>
      <c r="C26" s="16"/>
    </row>
    <row r="27" spans="1:3" s="14" customFormat="1" ht="15" customHeight="1">
      <c r="A27" s="18" t="s">
        <v>15</v>
      </c>
      <c r="B27" s="18"/>
      <c r="C27" s="18">
        <f>SUM(C16:C25)</f>
        <v>0</v>
      </c>
    </row>
    <row r="28" spans="6:7" s="14" customFormat="1" ht="19.5" customHeight="1">
      <c r="F28" s="24"/>
      <c r="G28" s="28"/>
    </row>
    <row r="29" spans="1:7" s="4" customFormat="1" ht="19.5" customHeight="1">
      <c r="A29" s="72" t="s">
        <v>53</v>
      </c>
      <c r="B29" s="73"/>
      <c r="C29" s="40">
        <f>C12</f>
        <v>0</v>
      </c>
      <c r="D29" s="13" t="s">
        <v>48</v>
      </c>
      <c r="E29" s="9"/>
      <c r="F29" s="74" t="str">
        <f>IF(C29&lt;=C31,"Pascolo sufficiente","Pascolo insufficiente")</f>
        <v>Pascolo sufficiente</v>
      </c>
      <c r="G29" s="75"/>
    </row>
    <row r="30" spans="6:7" ht="9.75" customHeight="1">
      <c r="F30" s="76"/>
      <c r="G30" s="77"/>
    </row>
    <row r="31" spans="1:7" ht="19.5" customHeight="1">
      <c r="A31" s="72" t="s">
        <v>52</v>
      </c>
      <c r="B31" s="80"/>
      <c r="C31" s="40">
        <f>C27</f>
        <v>0</v>
      </c>
      <c r="D31" s="13" t="s">
        <v>48</v>
      </c>
      <c r="E31" s="9"/>
      <c r="F31" s="78"/>
      <c r="G31" s="79"/>
    </row>
    <row r="32" spans="2:7" ht="19.5" customHeight="1">
      <c r="B32" s="2"/>
      <c r="C32" s="3"/>
      <c r="D32" s="2"/>
      <c r="F32" s="28"/>
      <c r="G32" s="28"/>
    </row>
    <row r="33" spans="2:7" ht="19.5" customHeight="1">
      <c r="B33" s="2"/>
      <c r="C33" s="3"/>
      <c r="D33" s="2"/>
      <c r="F33" s="28"/>
      <c r="G33" s="28"/>
    </row>
    <row r="34" spans="1:4" ht="15" customHeight="1">
      <c r="A34" s="1" t="s">
        <v>24</v>
      </c>
      <c r="D34" s="1" t="s">
        <v>25</v>
      </c>
    </row>
    <row r="36" ht="15">
      <c r="B36" s="6"/>
    </row>
    <row r="37" ht="15">
      <c r="B37" s="6"/>
    </row>
    <row r="38" ht="15">
      <c r="B38" s="6"/>
    </row>
    <row r="39" ht="15">
      <c r="B39" s="6"/>
    </row>
  </sheetData>
  <sheetProtection password="C690" sheet="1"/>
  <mergeCells count="16">
    <mergeCell ref="C2:G2"/>
    <mergeCell ref="A9:B9"/>
    <mergeCell ref="A11:B11"/>
    <mergeCell ref="A12:B12"/>
    <mergeCell ref="A14:C14"/>
    <mergeCell ref="F16:G25"/>
    <mergeCell ref="A29:B29"/>
    <mergeCell ref="F29:G31"/>
    <mergeCell ref="A31:B31"/>
    <mergeCell ref="A13:B13"/>
    <mergeCell ref="F10:G10"/>
    <mergeCell ref="A1:G1"/>
    <mergeCell ref="A4:B4"/>
    <mergeCell ref="C4:G4"/>
    <mergeCell ref="A6:B6"/>
    <mergeCell ref="C6:G6"/>
  </mergeCells>
  <conditionalFormatting sqref="G28 F32:G33 F29">
    <cfRule type="containsText" priority="1" dxfId="0" operator="containsText" stopIfTrue="1" text="Pascolo insufficiente">
      <formula>NOT(ISERROR(SEARCH("Pascolo insufficiente",F28)))</formula>
    </cfRule>
  </conditionalFormatting>
  <dataValidations count="1">
    <dataValidation type="list" allowBlank="1" showInputMessage="1" showErrorMessage="1" prompt="bovini&#10;equini" sqref="C6:G6">
      <formula1>"bovini, equini"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Landwirtschaftsamt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AZEHN</dc:creator>
  <cp:keywords/>
  <dc:description/>
  <cp:lastModifiedBy>D'Adda Giovanni / t104053</cp:lastModifiedBy>
  <cp:lastPrinted>2022-10-25T15:10:45Z</cp:lastPrinted>
  <dcterms:created xsi:type="dcterms:W3CDTF">2008-01-11T07:18:39Z</dcterms:created>
  <dcterms:modified xsi:type="dcterms:W3CDTF">2023-01-25T11:04:42Z</dcterms:modified>
  <cp:category/>
  <cp:version/>
  <cp:contentType/>
  <cp:contentStatus/>
</cp:coreProperties>
</file>