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https://dw20.sharepoint.com/sites/prj-exact-1754-TriplaPalestraBellinzona/Shared Documents/General/31 KS 15/04 Kosten/"/>
    </mc:Choice>
  </mc:AlternateContent>
  <xr:revisionPtr revIDLastSave="491" documentId="13_ncr:1_{33AE8629-4081-46E6-AAA9-FD613A3891A1}" xr6:coauthVersionLast="47" xr6:coauthVersionMax="47" xr10:uidLastSave="{8518E656-91A1-4DFD-90EE-E5B39E56719D}"/>
  <bookViews>
    <workbookView xWindow="75570" yWindow="-10380" windowWidth="25500" windowHeight="21000" activeTab="1" xr2:uid="{00000000-000D-0000-FFFF-FFFF00000000}"/>
  </bookViews>
  <sheets>
    <sheet name="Titolo" sheetId="9" r:id="rId1"/>
    <sheet name="A. Quantità" sheetId="5" r:id="rId2"/>
    <sheet name="B. Stima costi" sheetId="8" r:id="rId3"/>
  </sheets>
  <definedNames>
    <definedName name="_xlnm.Print_Area" localSheetId="1">'A. Quantità'!$A$1:$F$51</definedName>
    <definedName name="_xlnm.Print_Area" localSheetId="2">'B. Stima costi'!$A$1:$H$94</definedName>
    <definedName name="_xlnm.Print_Area" localSheetId="0">Titolo!$A$1:$F$22</definedName>
    <definedName name="Print_Area" localSheetId="1">'A. Quantità'!$A$2:$F$47</definedName>
    <definedName name="Print_Area" localSheetId="2">'B. Stima costi'!$A$2:$H$85</definedName>
    <definedName name="Print_Area" localSheetId="0">Titolo!$A$2:$F$3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5" l="1"/>
  <c r="E17" i="5"/>
  <c r="E25" i="5" l="1"/>
  <c r="D82" i="8" s="1"/>
  <c r="E8" i="5"/>
  <c r="E42" i="5" s="1"/>
  <c r="C2" i="5"/>
  <c r="D60" i="8"/>
  <c r="G60" i="8" s="1"/>
  <c r="D59" i="8"/>
  <c r="G59" i="8" s="1"/>
  <c r="G50" i="8"/>
  <c r="G49" i="8"/>
  <c r="D40" i="8"/>
  <c r="D39" i="8"/>
  <c r="D38" i="8"/>
  <c r="G29" i="8"/>
  <c r="G30" i="8"/>
  <c r="G31" i="8"/>
  <c r="G32" i="8"/>
  <c r="G33" i="8"/>
  <c r="G34" i="8"/>
  <c r="G35" i="8"/>
  <c r="D19" i="8"/>
  <c r="D15" i="8"/>
  <c r="G15" i="8" s="1"/>
  <c r="G16" i="8"/>
  <c r="G14" i="8"/>
  <c r="D13" i="8"/>
  <c r="G13" i="8" s="1"/>
  <c r="D12" i="8"/>
  <c r="D9" i="8"/>
  <c r="E29" i="5"/>
  <c r="E16" i="5"/>
  <c r="D64" i="8" l="1"/>
  <c r="E23" i="5"/>
  <c r="D27" i="8"/>
  <c r="D51" i="8"/>
  <c r="G51" i="8" s="1"/>
  <c r="D26" i="8"/>
  <c r="D52" i="8"/>
  <c r="G52" i="8" s="1"/>
  <c r="D28" i="8"/>
  <c r="D11" i="8"/>
  <c r="D10" i="8"/>
  <c r="E13" i="5"/>
  <c r="D61" i="8" l="1"/>
  <c r="G61" i="8" s="1"/>
  <c r="D62" i="8"/>
  <c r="D58" i="8"/>
  <c r="G58" i="8" s="1"/>
  <c r="D57" i="8"/>
  <c r="D56" i="8"/>
  <c r="A85" i="8"/>
  <c r="A84" i="8"/>
  <c r="G44" i="8"/>
  <c r="G43" i="8"/>
  <c r="D8" i="8"/>
  <c r="D6" i="8"/>
  <c r="F6" i="8" s="1"/>
  <c r="G28" i="8"/>
  <c r="G22" i="8"/>
  <c r="G21" i="8"/>
  <c r="C14" i="5"/>
  <c r="C15" i="5"/>
  <c r="G2" i="8"/>
  <c r="G42" i="8" l="1"/>
  <c r="D42" i="8"/>
  <c r="G57" i="8" l="1"/>
  <c r="F42" i="8"/>
  <c r="E47" i="5"/>
  <c r="G40" i="8"/>
  <c r="G11" i="8"/>
  <c r="C32" i="5" l="1"/>
  <c r="C30" i="5"/>
  <c r="C33" i="5"/>
  <c r="C34" i="5"/>
  <c r="C31" i="5"/>
  <c r="D37" i="8" l="1"/>
  <c r="G12" i="8" l="1"/>
  <c r="G48" i="8"/>
  <c r="G39" i="8"/>
  <c r="G27" i="8"/>
  <c r="G20" i="8"/>
  <c r="G10" i="8"/>
  <c r="E44" i="5"/>
  <c r="G62" i="8" l="1"/>
  <c r="G9" i="8"/>
  <c r="G8" i="8" s="1"/>
  <c r="G19" i="8"/>
  <c r="G47" i="8"/>
  <c r="G46" i="8" s="1"/>
  <c r="G38" i="8"/>
  <c r="G26" i="8"/>
  <c r="G25" i="8" s="1"/>
  <c r="F64" i="8"/>
  <c r="G56" i="8" l="1"/>
  <c r="F56" i="8" s="1"/>
  <c r="G37" i="8"/>
  <c r="F37" i="8" s="1"/>
  <c r="D23" i="8"/>
  <c r="G23" i="8" s="1"/>
  <c r="D81" i="8"/>
  <c r="E46" i="5"/>
  <c r="E45" i="5"/>
  <c r="D54" i="8"/>
  <c r="F54" i="8" s="1"/>
  <c r="D68" i="8"/>
  <c r="F68" i="8" s="1"/>
  <c r="D18" i="8"/>
  <c r="D25" i="8"/>
  <c r="D75" i="8"/>
  <c r="D76" i="8"/>
  <c r="D46" i="8"/>
  <c r="F46" i="8" s="1"/>
  <c r="G18" i="8" l="1"/>
  <c r="G75" i="8" s="1"/>
  <c r="F25" i="8"/>
  <c r="F8" i="8"/>
  <c r="D84" i="8" l="1"/>
  <c r="F75" i="8"/>
  <c r="D66" i="8"/>
  <c r="F18" i="8"/>
  <c r="G66" i="8" l="1"/>
  <c r="G76" i="8" s="1"/>
  <c r="D87" i="8"/>
  <c r="D88" i="8"/>
  <c r="F76" i="8" l="1"/>
  <c r="D85" i="8"/>
  <c r="D89" i="8" s="1"/>
  <c r="D70" i="8"/>
  <c r="D72" i="8" s="1"/>
  <c r="D90" i="8" l="1"/>
</calcChain>
</file>

<file path=xl/sharedStrings.xml><?xml version="1.0" encoding="utf-8"?>
<sst xmlns="http://schemas.openxmlformats.org/spreadsheetml/2006/main" count="413" uniqueCount="250">
  <si>
    <t>Concorso Tripla Palestra Bellinzona</t>
  </si>
  <si>
    <t>Motto del progetto</t>
  </si>
  <si>
    <t>Introduzione</t>
  </si>
  <si>
    <t>Ai concorrenti si richiede la misura delle quantità del progetto così come l'allestimento della stima dei costi</t>
  </si>
  <si>
    <t>secondo l'eCCC-E (codice dei costi di costruzione Edilizia) con una precisione del ±25%.</t>
  </si>
  <si>
    <t>Parti d'opera</t>
  </si>
  <si>
    <t>Non sono previste parti d'opera.</t>
  </si>
  <si>
    <t>Contenuti</t>
  </si>
  <si>
    <t>Il presente documento include due tabelle:</t>
  </si>
  <si>
    <t>A. Tabella delle quantità secondo le norme SIA 416 e eCCC-E 2020</t>
  </si>
  <si>
    <t xml:space="preserve">     È obbligatorio compilare questa tabella, in modo completo e veritiero.</t>
  </si>
  <si>
    <t>B. Tabella dei costi di costruzione secondo l'eCCC-E 2020</t>
  </si>
  <si>
    <t xml:space="preserve">     Questa tabella è una possibile rappresentazione dei costi. È possibile, in alternativa, presentare un foglio</t>
  </si>
  <si>
    <t xml:space="preserve">      separato con una propria rappresentazione del calcolo dei costi.</t>
  </si>
  <si>
    <t>Allegati</t>
  </si>
  <si>
    <t>Il formulario compilato è da consegnare in formato Excel e PDF, A4.</t>
  </si>
  <si>
    <t>Per permetterne la verifica, sono da allegare piani o schemi in scala che rappresentano in maniera chiara</t>
  </si>
  <si>
    <t>tutte le quantità riportate in formato PDF, A4 o A3.</t>
  </si>
  <si>
    <t>Campi da compilare da parte dei concorrenti</t>
  </si>
  <si>
    <t>Formulario dati (superfici e volumi)</t>
  </si>
  <si>
    <t>TOTALE</t>
  </si>
  <si>
    <t>Codice</t>
  </si>
  <si>
    <t>Denominazione</t>
  </si>
  <si>
    <t>Norma</t>
  </si>
  <si>
    <t>eCCC-E</t>
  </si>
  <si>
    <t>Quantità</t>
  </si>
  <si>
    <t>Unità</t>
  </si>
  <si>
    <t>SP</t>
  </si>
  <si>
    <t>Superficie di piano totale</t>
  </si>
  <si>
    <t>sia 416</t>
  </si>
  <si>
    <t>m2</t>
  </si>
  <si>
    <r>
      <t>SP</t>
    </r>
    <r>
      <rPr>
        <b/>
        <vertAlign val="subscript"/>
        <sz val="10"/>
        <color theme="1"/>
        <rFont val="Calibri Light"/>
        <family val="2"/>
        <scheme val="major"/>
      </rPr>
      <t>sopra</t>
    </r>
  </si>
  <si>
    <t>Superficie di piano fuori terra</t>
  </si>
  <si>
    <r>
      <t>SP</t>
    </r>
    <r>
      <rPr>
        <b/>
        <vertAlign val="subscript"/>
        <sz val="10"/>
        <color theme="1"/>
        <rFont val="Calibri Light"/>
        <family val="2"/>
        <scheme val="major"/>
      </rPr>
      <t>sotto</t>
    </r>
  </si>
  <si>
    <t>Superficie di piano sottoterra</t>
  </si>
  <si>
    <t>SE</t>
  </si>
  <si>
    <t>Superficie edificata</t>
  </si>
  <si>
    <t>SF</t>
  </si>
  <si>
    <t>Superficie del fondo</t>
  </si>
  <si>
    <t>SLES</t>
  </si>
  <si>
    <t>Superficie libera esterna sistemata</t>
  </si>
  <si>
    <t>SV</t>
  </si>
  <si>
    <t>Superficie verde</t>
  </si>
  <si>
    <t>I03</t>
  </si>
  <si>
    <t>SDU</t>
  </si>
  <si>
    <t>Superficie in duro</t>
  </si>
  <si>
    <t>I04</t>
  </si>
  <si>
    <t>SN</t>
  </si>
  <si>
    <r>
      <t>Superficie netta</t>
    </r>
    <r>
      <rPr>
        <sz val="10"/>
        <color theme="1"/>
        <rFont val="Calibri Light"/>
        <family val="2"/>
        <scheme val="major"/>
      </rPr>
      <t xml:space="preserve"> (SU+SI+SCIR)</t>
    </r>
  </si>
  <si>
    <t>SU</t>
  </si>
  <si>
    <r>
      <t>Superficie utile</t>
    </r>
    <r>
      <rPr>
        <sz val="10"/>
        <color theme="1"/>
        <rFont val="Calibri Light"/>
        <family val="2"/>
        <scheme val="major"/>
      </rPr>
      <t xml:space="preserve"> (SUP+SUS)</t>
    </r>
  </si>
  <si>
    <t>SUP</t>
  </si>
  <si>
    <t>Superficie utile principale - PALESTRA TRIPLA</t>
  </si>
  <si>
    <t>Superficie utile principale - LOCALI ACCESSORI</t>
  </si>
  <si>
    <t>SUS</t>
  </si>
  <si>
    <t>Superficie utile secondaria</t>
  </si>
  <si>
    <t>SCIR</t>
  </si>
  <si>
    <t>Superficie di circolazione</t>
  </si>
  <si>
    <t>SI</t>
  </si>
  <si>
    <t>Superficie delle installazioni</t>
  </si>
  <si>
    <t>SC</t>
  </si>
  <si>
    <t>Superficie di costruzione</t>
  </si>
  <si>
    <t>SPE</t>
  </si>
  <si>
    <t>Superficie di piano esterna (balconi, terrazze, ecc.)</t>
  </si>
  <si>
    <t>VE</t>
  </si>
  <si>
    <t>Volume dell'edificio totale</t>
  </si>
  <si>
    <t>m3</t>
  </si>
  <si>
    <r>
      <t>VE</t>
    </r>
    <r>
      <rPr>
        <b/>
        <vertAlign val="subscript"/>
        <sz val="10"/>
        <color theme="1"/>
        <rFont val="Calibri Light"/>
        <family val="2"/>
        <scheme val="major"/>
      </rPr>
      <t>sopra</t>
    </r>
  </si>
  <si>
    <t>Volume dell'edificio fuori terra</t>
  </si>
  <si>
    <r>
      <t>VE</t>
    </r>
    <r>
      <rPr>
        <b/>
        <vertAlign val="subscript"/>
        <sz val="10"/>
        <color theme="1"/>
        <rFont val="Calibri Light"/>
        <family val="2"/>
        <scheme val="major"/>
      </rPr>
      <t>sotto</t>
    </r>
  </si>
  <si>
    <t>Volume dell'edificio sottoterra</t>
  </si>
  <si>
    <t>SPAE</t>
  </si>
  <si>
    <t>Superficie della parete esterna totale</t>
  </si>
  <si>
    <t>E</t>
  </si>
  <si>
    <t>SPECT</t>
  </si>
  <si>
    <t>Superficie della parete esterna contro terra</t>
  </si>
  <si>
    <t>E01</t>
  </si>
  <si>
    <t>SPFT</t>
  </si>
  <si>
    <t>Superficie della parete esterna fuori terra</t>
  </si>
  <si>
    <t>E02</t>
  </si>
  <si>
    <t>SIF</t>
  </si>
  <si>
    <t>Superficie dell'infisso in facciata (finestre, porte e portoni)</t>
  </si>
  <si>
    <t>E03</t>
  </si>
  <si>
    <t>SPLF</t>
  </si>
  <si>
    <t>Superficie della platea e della fondazione</t>
  </si>
  <si>
    <t>C01</t>
  </si>
  <si>
    <t>STE</t>
  </si>
  <si>
    <t>Superficie del tetto dell'edificio</t>
  </si>
  <si>
    <t>F</t>
  </si>
  <si>
    <t>VOD</t>
  </si>
  <si>
    <t>Volume demolizione edifici esistenti</t>
  </si>
  <si>
    <t>B05</t>
  </si>
  <si>
    <t>Parametri e coefficienti di forma</t>
  </si>
  <si>
    <t>SUP/SP</t>
  </si>
  <si>
    <t>Superficie utile principale / superficie di piano</t>
  </si>
  <si>
    <r>
      <t>SUP/SP</t>
    </r>
    <r>
      <rPr>
        <b/>
        <vertAlign val="subscript"/>
        <sz val="10"/>
        <rFont val="Calibri Light"/>
        <family val="2"/>
        <scheme val="major"/>
      </rPr>
      <t>sopra</t>
    </r>
  </si>
  <si>
    <t>Superficie utile principale / superficie di piano fuori terra</t>
  </si>
  <si>
    <t>SCIR/SU</t>
  </si>
  <si>
    <t>Superficie di circolazione / superficie utile</t>
  </si>
  <si>
    <t>VE/SP</t>
  </si>
  <si>
    <t>Volume dell'edificio / superficie di piano</t>
  </si>
  <si>
    <t>m1</t>
  </si>
  <si>
    <t>SPAE/SP</t>
  </si>
  <si>
    <t>Superficie della parete esterna / superficie di piano</t>
  </si>
  <si>
    <r>
      <t>SIF/SPAE</t>
    </r>
    <r>
      <rPr>
        <b/>
        <vertAlign val="subscript"/>
        <sz val="10"/>
        <rFont val="Calibri Light"/>
        <family val="2"/>
        <scheme val="major"/>
      </rPr>
      <t>sopra</t>
    </r>
  </si>
  <si>
    <t>Percentuale di parti di facciata trasparenti in %</t>
  </si>
  <si>
    <t>Stima dei costi secondo eCCC-E 2020 (±25%)</t>
  </si>
  <si>
    <t>Descrizione</t>
  </si>
  <si>
    <t>Cod.</t>
  </si>
  <si>
    <t>Prezzo unitario (CHF / unità)</t>
  </si>
  <si>
    <t>TOTALE
(CHF)</t>
  </si>
  <si>
    <t>Commento</t>
  </si>
  <si>
    <t>A</t>
  </si>
  <si>
    <t>Fondo</t>
  </si>
  <si>
    <t>non compreso</t>
  </si>
  <si>
    <t>B</t>
  </si>
  <si>
    <t>Preparazione</t>
  </si>
  <si>
    <t>B01</t>
  </si>
  <si>
    <t>Indagine, rilievo, misurazione</t>
  </si>
  <si>
    <t>B02</t>
  </si>
  <si>
    <t>Impianto di cantiere</t>
  </si>
  <si>
    <t>B03</t>
  </si>
  <si>
    <t>Opera provvisoria</t>
  </si>
  <si>
    <t>B04</t>
  </si>
  <si>
    <t>Allacciamento alle infrastrutture prim.</t>
  </si>
  <si>
    <t>Dissodamento, demolizione selettiva</t>
  </si>
  <si>
    <t>B06</t>
  </si>
  <si>
    <t>Fossa di scavo</t>
  </si>
  <si>
    <t>VMS</t>
  </si>
  <si>
    <t>B07</t>
  </si>
  <si>
    <t>Miglioram. terreno, messa in sic. opera</t>
  </si>
  <si>
    <t>B08</t>
  </si>
  <si>
    <t>Ponteggio</t>
  </si>
  <si>
    <t>SPOF</t>
  </si>
  <si>
    <t>C</t>
  </si>
  <si>
    <t>Costruzione grezza edificio</t>
  </si>
  <si>
    <t>Fondazione, platea</t>
  </si>
  <si>
    <t>C02</t>
  </si>
  <si>
    <t>Parete grezza</t>
  </si>
  <si>
    <t>SPG</t>
  </si>
  <si>
    <t>C03</t>
  </si>
  <si>
    <t>Pilastro</t>
  </si>
  <si>
    <t>LPI</t>
  </si>
  <si>
    <t>m</t>
  </si>
  <si>
    <t>C04</t>
  </si>
  <si>
    <t>Soletta, struttura portante del tetto</t>
  </si>
  <si>
    <t>SSPST</t>
  </si>
  <si>
    <t>C05</t>
  </si>
  <si>
    <t>Prestazione compl. alla costr. grezza</t>
  </si>
  <si>
    <t>D</t>
  </si>
  <si>
    <t>CHF</t>
  </si>
  <si>
    <t>Impianti tecnici edificio</t>
  </si>
  <si>
    <t>D01</t>
  </si>
  <si>
    <t>Impianto elettrico</t>
  </si>
  <si>
    <t>D02</t>
  </si>
  <si>
    <t>Automazione edificio</t>
  </si>
  <si>
    <t>D03</t>
  </si>
  <si>
    <t>Impianto di sicurezza</t>
  </si>
  <si>
    <t>D04</t>
  </si>
  <si>
    <t>Impianto di protezione antincendio</t>
  </si>
  <si>
    <t>SNP</t>
  </si>
  <si>
    <t>D05</t>
  </si>
  <si>
    <t>Impianto di riscaldamento</t>
  </si>
  <si>
    <t>SRR</t>
  </si>
  <si>
    <t>D06</t>
  </si>
  <si>
    <t>Impianto di raffrescamento</t>
  </si>
  <si>
    <t>SRIR</t>
  </si>
  <si>
    <t>D07</t>
  </si>
  <si>
    <t>Impianto di ventilazione, di condiz.aria</t>
  </si>
  <si>
    <t>VD7</t>
  </si>
  <si>
    <t>m3/h</t>
  </si>
  <si>
    <t>D08</t>
  </si>
  <si>
    <t>Impianto idraulico</t>
  </si>
  <si>
    <t>NPID</t>
  </si>
  <si>
    <t>pz</t>
  </si>
  <si>
    <t>D09</t>
  </si>
  <si>
    <t>Impianto tecnico per acque di rifiuto</t>
  </si>
  <si>
    <t>D12</t>
  </si>
  <si>
    <t>Impianto di trasporto</t>
  </si>
  <si>
    <t>NIT</t>
  </si>
  <si>
    <t>Facciata edificio</t>
  </si>
  <si>
    <t>Rivestimento parete est. contro terra</t>
  </si>
  <si>
    <t>Rivestimento parete est. fuori terra</t>
  </si>
  <si>
    <t>Infisso in facciata</t>
  </si>
  <si>
    <t>Tetto edificio</t>
  </si>
  <si>
    <t>F01</t>
  </si>
  <si>
    <t>Copertura del tetto</t>
  </si>
  <si>
    <t>SCT</t>
  </si>
  <si>
    <t>F02</t>
  </si>
  <si>
    <t>Infisso nel tetto</t>
  </si>
  <si>
    <t>SIT</t>
  </si>
  <si>
    <t>G</t>
  </si>
  <si>
    <t>Finitura interna edificio</t>
  </si>
  <si>
    <t>G01</t>
  </si>
  <si>
    <t>Parete divisoria, porta int., portone int.</t>
  </si>
  <si>
    <t>SPPP</t>
  </si>
  <si>
    <t>G02</t>
  </si>
  <si>
    <t>Pavimento</t>
  </si>
  <si>
    <t>SPA</t>
  </si>
  <si>
    <t>G03</t>
  </si>
  <si>
    <t>Rivestimento di pareti</t>
  </si>
  <si>
    <t>SRP</t>
  </si>
  <si>
    <t>G04</t>
  </si>
  <si>
    <t>Rivestimento di soffitti</t>
  </si>
  <si>
    <t>SRS</t>
  </si>
  <si>
    <t>G05</t>
  </si>
  <si>
    <t>Arredo fisso, dispositivo di protezione</t>
  </si>
  <si>
    <t>G06</t>
  </si>
  <si>
    <t>Prestazione compl. alla finitura</t>
  </si>
  <si>
    <t>H</t>
  </si>
  <si>
    <t>Impianti ad uso specifico edificio</t>
  </si>
  <si>
    <t>I</t>
  </si>
  <si>
    <t>Esterno edificio</t>
  </si>
  <si>
    <t>I01</t>
  </si>
  <si>
    <t>Sistemazione del terreno</t>
  </si>
  <si>
    <t>I02</t>
  </si>
  <si>
    <t>Manufatto esterno</t>
  </si>
  <si>
    <t>I05</t>
  </si>
  <si>
    <t>Impianto tecnico, all'esterno</t>
  </si>
  <si>
    <t>I06</t>
  </si>
  <si>
    <t>Arredo, attrezzatura, all'esterno</t>
  </si>
  <si>
    <t>J</t>
  </si>
  <si>
    <t>Arredo edificio</t>
  </si>
  <si>
    <t>V</t>
  </si>
  <si>
    <t>Costi di progettazione</t>
  </si>
  <si>
    <t>B-J</t>
  </si>
  <si>
    <t>W</t>
  </si>
  <si>
    <t>Costi secondari</t>
  </si>
  <si>
    <t>Y</t>
  </si>
  <si>
    <t>Riserva, rincaro</t>
  </si>
  <si>
    <t>B-W</t>
  </si>
  <si>
    <t>Z</t>
  </si>
  <si>
    <t>Imposta sul valore aggiunto</t>
  </si>
  <si>
    <t>B-Y</t>
  </si>
  <si>
    <t>C-G</t>
  </si>
  <si>
    <t>Costi edificio, onorari e IVA esclusi</t>
  </si>
  <si>
    <t>arrotondato</t>
  </si>
  <si>
    <t>B-V</t>
  </si>
  <si>
    <t>Costi di realizzazione, IVA esclusa</t>
  </si>
  <si>
    <t>Valori di riferimento</t>
  </si>
  <si>
    <t>Superficie di piano</t>
  </si>
  <si>
    <t>Volume dell'edificio</t>
  </si>
  <si>
    <t>Costi edificio</t>
  </si>
  <si>
    <t>Costi di realizzazione</t>
  </si>
  <si>
    <t>Costi edificio / SP</t>
  </si>
  <si>
    <t>CHF / m2</t>
  </si>
  <si>
    <t>Costi edificio / VE</t>
  </si>
  <si>
    <t>CHF / m3</t>
  </si>
  <si>
    <t>Costi di realizzazione / SP</t>
  </si>
  <si>
    <t>Costi di realizzazione / 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</si>
</sst>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\ "/>
    <numFmt numFmtId="165" formatCode="#,##0.0"/>
    <numFmt numFmtId="166" formatCode="0.0%"/>
  </numFmts>
  <fonts count="17">
    <font>
      <sz val="10"/>
      <name val="Arial"/>
      <family val="2"/>
    </font>
    <font>
      <sz val="8"/>
      <name val="Arial"/>
      <family val="2"/>
    </font>
    <font>
      <sz val="10"/>
      <name val="Akkurat Office"/>
      <family val="3"/>
    </font>
    <font>
      <sz val="7.5"/>
      <name val="Akkurat Office"/>
      <family val="3"/>
    </font>
    <font>
      <b/>
      <sz val="8"/>
      <name val="Akkurat Office"/>
      <family val="3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vertAlign val="subscript"/>
      <sz val="10"/>
      <color theme="1"/>
      <name val="Calibri Light"/>
      <family val="2"/>
      <scheme val="major"/>
    </font>
    <font>
      <b/>
      <sz val="10"/>
      <name val="Arial"/>
      <family val="2"/>
    </font>
    <font>
      <sz val="10"/>
      <color theme="0" tint="-0.499984740745262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0" tint="-0.499984740745262"/>
      <name val="Calibri Light"/>
      <family val="2"/>
      <scheme val="major"/>
    </font>
    <font>
      <b/>
      <sz val="10"/>
      <name val="Calibri Light"/>
      <family val="2"/>
      <scheme val="major"/>
    </font>
    <font>
      <b/>
      <vertAlign val="subscript"/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 applyNumberFormat="0" applyFill="0" applyBorder="0" applyProtection="0">
      <alignment vertical="center"/>
    </xf>
    <xf numFmtId="0" fontId="3" fillId="0" borderId="0">
      <alignment vertical="center"/>
    </xf>
    <xf numFmtId="49" fontId="2" fillId="0" borderId="1" applyNumberFormat="0" applyFont="0" applyFill="0" applyAlignment="0" applyProtection="0">
      <alignment vertical="center"/>
    </xf>
    <xf numFmtId="164" fontId="2" fillId="0" borderId="2" applyNumberFormat="0" applyFont="0" applyFill="0" applyAlignment="0" applyProtection="0">
      <alignment horizontal="left" vertical="center"/>
    </xf>
    <xf numFmtId="3" fontId="2" fillId="0" borderId="0" applyFont="0" applyFill="0" applyBorder="0" applyProtection="0">
      <alignment horizontal="right" vertical="center"/>
    </xf>
    <xf numFmtId="165" fontId="2" fillId="0" borderId="0" applyFont="0" applyFill="0" applyBorder="0" applyProtection="0">
      <alignment horizontal="right" vertical="center"/>
    </xf>
    <xf numFmtId="0" fontId="4" fillId="0" borderId="0">
      <alignment vertical="center"/>
    </xf>
    <xf numFmtId="9" fontId="16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3" fontId="5" fillId="0" borderId="3" xfId="0" applyNumberFormat="1" applyFont="1" applyFill="1" applyBorder="1" applyAlignment="1" applyProtection="1"/>
    <xf numFmtId="3" fontId="6" fillId="2" borderId="3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/>
    <xf numFmtId="3" fontId="10" fillId="0" borderId="3" xfId="0" applyNumberFormat="1" applyFont="1" applyFill="1" applyBorder="1" applyAlignment="1" applyProtection="1"/>
    <xf numFmtId="3" fontId="12" fillId="0" borderId="0" xfId="0" applyNumberFormat="1" applyFont="1" applyFill="1" applyBorder="1" applyAlignment="1" applyProtection="1"/>
    <xf numFmtId="3" fontId="5" fillId="2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 applyProtection="1">
      <protection locked="0"/>
    </xf>
    <xf numFmtId="0" fontId="5" fillId="0" borderId="0" xfId="0" applyFont="1" applyAlignment="1" applyProtection="1"/>
    <xf numFmtId="0" fontId="6" fillId="0" borderId="0" xfId="0" applyFont="1" applyAlignment="1" applyProtection="1"/>
    <xf numFmtId="3" fontId="6" fillId="0" borderId="0" xfId="0" applyNumberFormat="1" applyFont="1" applyAlignment="1" applyProtection="1"/>
    <xf numFmtId="0" fontId="9" fillId="0" borderId="0" xfId="0" applyFont="1" applyAlignment="1" applyProtection="1"/>
    <xf numFmtId="0" fontId="10" fillId="0" borderId="0" xfId="0" applyFont="1" applyAlignment="1" applyProtection="1"/>
    <xf numFmtId="0" fontId="6" fillId="2" borderId="0" xfId="0" applyFont="1" applyFill="1" applyAlignment="1" applyProtection="1"/>
    <xf numFmtId="0" fontId="6" fillId="0" borderId="3" xfId="0" applyFont="1" applyBorder="1" applyAlignment="1" applyProtection="1"/>
    <xf numFmtId="0" fontId="6" fillId="0" borderId="6" xfId="0" applyFont="1" applyBorder="1" applyAlignment="1" applyProtection="1"/>
    <xf numFmtId="3" fontId="5" fillId="0" borderId="6" xfId="0" applyNumberFormat="1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9" fillId="0" borderId="0" xfId="0" applyFont="1" applyBorder="1" applyAlignment="1" applyProtection="1"/>
    <xf numFmtId="3" fontId="6" fillId="0" borderId="3" xfId="0" applyNumberFormat="1" applyFont="1" applyBorder="1" applyAlignment="1" applyProtection="1">
      <alignment horizontal="center"/>
    </xf>
    <xf numFmtId="3" fontId="6" fillId="0" borderId="3" xfId="0" applyNumberFormat="1" applyFont="1" applyBorder="1" applyAlignment="1" applyProtection="1"/>
    <xf numFmtId="0" fontId="5" fillId="0" borderId="3" xfId="0" applyFont="1" applyBorder="1" applyAlignment="1" applyProtection="1"/>
    <xf numFmtId="0" fontId="5" fillId="3" borderId="3" xfId="0" applyFont="1" applyFill="1" applyBorder="1" applyAlignment="1" applyProtection="1"/>
    <xf numFmtId="0" fontId="11" fillId="0" borderId="0" xfId="0" applyFont="1" applyAlignment="1" applyProtection="1"/>
    <xf numFmtId="0" fontId="6" fillId="3" borderId="3" xfId="0" applyFont="1" applyFill="1" applyBorder="1" applyAlignment="1" applyProtection="1"/>
    <xf numFmtId="3" fontId="6" fillId="0" borderId="3" xfId="0" applyNumberFormat="1" applyFont="1" applyFill="1" applyBorder="1" applyAlignment="1" applyProtection="1"/>
    <xf numFmtId="3" fontId="9" fillId="0" borderId="0" xfId="0" applyNumberFormat="1" applyFont="1" applyAlignment="1" applyProtection="1"/>
    <xf numFmtId="0" fontId="10" fillId="0" borderId="3" xfId="0" applyFont="1" applyBorder="1" applyAlignment="1" applyProtection="1"/>
    <xf numFmtId="3" fontId="6" fillId="0" borderId="0" xfId="0" applyNumberFormat="1" applyFont="1" applyBorder="1" applyAlignment="1" applyProtection="1"/>
    <xf numFmtId="4" fontId="6" fillId="0" borderId="3" xfId="0" applyNumberFormat="1" applyFont="1" applyBorder="1" applyAlignment="1" applyProtection="1"/>
    <xf numFmtId="4" fontId="6" fillId="0" borderId="0" xfId="0" applyNumberFormat="1" applyFont="1" applyAlignment="1" applyProtection="1"/>
    <xf numFmtId="0" fontId="12" fillId="0" borderId="3" xfId="0" applyFont="1" applyBorder="1" applyAlignment="1" applyProtection="1"/>
    <xf numFmtId="4" fontId="12" fillId="0" borderId="3" xfId="0" applyNumberFormat="1" applyFont="1" applyBorder="1" applyAlignment="1" applyProtection="1"/>
    <xf numFmtId="4" fontId="12" fillId="0" borderId="0" xfId="0" applyNumberFormat="1" applyFont="1" applyAlignment="1" applyProtection="1"/>
    <xf numFmtId="0" fontId="12" fillId="0" borderId="0" xfId="0" applyFont="1" applyAlignment="1" applyProtection="1"/>
    <xf numFmtId="2" fontId="6" fillId="0" borderId="3" xfId="0" applyNumberFormat="1" applyFont="1" applyBorder="1" applyAlignment="1" applyProtection="1"/>
    <xf numFmtId="9" fontId="12" fillId="0" borderId="3" xfId="0" applyNumberFormat="1" applyFont="1" applyBorder="1" applyAlignment="1" applyProtection="1"/>
    <xf numFmtId="0" fontId="10" fillId="0" borderId="0" xfId="0" applyFont="1" applyProtection="1">
      <alignment vertical="center"/>
    </xf>
    <xf numFmtId="0" fontId="10" fillId="0" borderId="3" xfId="0" applyFont="1" applyFill="1" applyBorder="1" applyProtection="1">
      <alignment vertical="center"/>
    </xf>
    <xf numFmtId="0" fontId="10" fillId="0" borderId="4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0" fillId="0" borderId="0" xfId="0" applyFont="1" applyFill="1" applyProtection="1">
      <alignment vertical="center"/>
    </xf>
    <xf numFmtId="0" fontId="14" fillId="0" borderId="6" xfId="0" applyFont="1" applyBorder="1" applyAlignment="1" applyProtection="1"/>
    <xf numFmtId="3" fontId="15" fillId="0" borderId="6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/>
    <xf numFmtId="3" fontId="12" fillId="0" borderId="3" xfId="0" applyNumberFormat="1" applyFont="1" applyBorder="1" applyAlignment="1" applyProtection="1"/>
    <xf numFmtId="0" fontId="10" fillId="0" borderId="0" xfId="0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/>
    <xf numFmtId="3" fontId="10" fillId="0" borderId="3" xfId="0" applyNumberFormat="1" applyFont="1" applyFill="1" applyBorder="1" applyAlignment="1" applyProtection="1">
      <alignment horizontal="left"/>
    </xf>
    <xf numFmtId="0" fontId="14" fillId="0" borderId="0" xfId="0" applyFont="1" applyAlignment="1" applyProtection="1"/>
    <xf numFmtId="3" fontId="14" fillId="0" borderId="0" xfId="0" applyNumberFormat="1" applyFont="1" applyAlignment="1" applyProtection="1"/>
    <xf numFmtId="3" fontId="10" fillId="0" borderId="0" xfId="0" applyNumberFormat="1" applyFont="1" applyAlignment="1" applyProtection="1"/>
    <xf numFmtId="0" fontId="15" fillId="0" borderId="0" xfId="0" applyFont="1" applyAlignment="1" applyProtection="1"/>
    <xf numFmtId="4" fontId="10" fillId="0" borderId="5" xfId="0" applyNumberFormat="1" applyFont="1" applyBorder="1" applyAlignment="1" applyProtection="1"/>
    <xf numFmtId="4" fontId="10" fillId="0" borderId="4" xfId="0" applyNumberFormat="1" applyFont="1" applyBorder="1" applyAlignment="1" applyProtection="1"/>
    <xf numFmtId="3" fontId="10" fillId="0" borderId="5" xfId="0" applyNumberFormat="1" applyFont="1" applyBorder="1" applyAlignment="1" applyProtection="1"/>
    <xf numFmtId="4" fontId="10" fillId="0" borderId="6" xfId="0" applyNumberFormat="1" applyFont="1" applyBorder="1" applyAlignment="1" applyProtection="1"/>
    <xf numFmtId="4" fontId="10" fillId="0" borderId="0" xfId="0" applyNumberFormat="1" applyFont="1" applyAlignment="1" applyProtection="1"/>
    <xf numFmtId="4" fontId="12" fillId="0" borderId="4" xfId="0" applyNumberFormat="1" applyFont="1" applyBorder="1" applyAlignment="1" applyProtection="1"/>
    <xf numFmtId="3" fontId="12" fillId="0" borderId="5" xfId="0" applyNumberFormat="1" applyFont="1" applyBorder="1" applyAlignment="1" applyProtection="1"/>
    <xf numFmtId="0" fontId="12" fillId="0" borderId="4" xfId="0" applyFont="1" applyBorder="1" applyAlignment="1" applyProtection="1"/>
    <xf numFmtId="0" fontId="12" fillId="0" borderId="0" xfId="0" applyFont="1" applyBorder="1" applyAlignment="1" applyProtection="1">
      <alignment horizontal="left"/>
    </xf>
    <xf numFmtId="4" fontId="12" fillId="0" borderId="0" xfId="0" applyNumberFormat="1" applyFont="1" applyBorder="1" applyAlignment="1" applyProtection="1"/>
    <xf numFmtId="3" fontId="12" fillId="0" borderId="0" xfId="0" applyNumberFormat="1" applyFont="1" applyBorder="1" applyAlignment="1" applyProtection="1"/>
    <xf numFmtId="4" fontId="10" fillId="0" borderId="0" xfId="0" applyNumberFormat="1" applyFont="1" applyBorder="1" applyAlignment="1" applyProtection="1"/>
    <xf numFmtId="3" fontId="14" fillId="0" borderId="0" xfId="0" applyNumberFormat="1" applyFont="1" applyBorder="1" applyAlignment="1" applyProtection="1"/>
    <xf numFmtId="3" fontId="10" fillId="0" borderId="0" xfId="0" applyNumberFormat="1" applyFont="1" applyBorder="1" applyAlignment="1" applyProtection="1"/>
    <xf numFmtId="0" fontId="10" fillId="0" borderId="0" xfId="0" applyFont="1" applyBorder="1" applyAlignment="1" applyProtection="1"/>
    <xf numFmtId="0" fontId="10" fillId="0" borderId="4" xfId="0" applyFont="1" applyBorder="1" applyAlignment="1" applyProtection="1"/>
    <xf numFmtId="4" fontId="15" fillId="0" borderId="6" xfId="0" applyNumberFormat="1" applyFont="1" applyBorder="1" applyAlignment="1" applyProtection="1"/>
    <xf numFmtId="4" fontId="15" fillId="0" borderId="5" xfId="0" applyNumberFormat="1" applyFont="1" applyBorder="1" applyAlignment="1" applyProtection="1"/>
    <xf numFmtId="2" fontId="15" fillId="0" borderId="6" xfId="0" applyNumberFormat="1" applyFont="1" applyBorder="1" applyAlignment="1" applyProtection="1"/>
    <xf numFmtId="4" fontId="14" fillId="0" borderId="6" xfId="0" applyNumberFormat="1" applyFont="1" applyBorder="1" applyAlignment="1" applyProtection="1"/>
    <xf numFmtId="4" fontId="14" fillId="0" borderId="5" xfId="0" applyNumberFormat="1" applyFont="1" applyBorder="1" applyAlignment="1" applyProtection="1"/>
    <xf numFmtId="2" fontId="14" fillId="0" borderId="6" xfId="0" applyNumberFormat="1" applyFont="1" applyBorder="1" applyAlignment="1" applyProtection="1"/>
    <xf numFmtId="0" fontId="12" fillId="0" borderId="5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left"/>
    </xf>
    <xf numFmtId="166" fontId="10" fillId="2" borderId="3" xfId="7" applyNumberFormat="1" applyFont="1" applyFill="1" applyBorder="1" applyAlignment="1" applyProtection="1">
      <protection locked="0"/>
    </xf>
    <xf numFmtId="166" fontId="12" fillId="2" borderId="3" xfId="7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 applyProtection="1">
      <alignment horizontal="left"/>
      <protection locked="0"/>
    </xf>
    <xf numFmtId="0" fontId="10" fillId="0" borderId="7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10" fillId="0" borderId="6" xfId="0" applyFont="1" applyBorder="1" applyAlignment="1" applyProtection="1">
      <alignment horizontal="center"/>
    </xf>
    <xf numFmtId="0" fontId="10" fillId="2" borderId="3" xfId="0" applyFont="1" applyFill="1" applyBorder="1" applyAlignment="1" applyProtection="1">
      <protection locked="0"/>
    </xf>
    <xf numFmtId="0" fontId="12" fillId="2" borderId="0" xfId="0" applyFont="1" applyFill="1" applyAlignment="1" applyProtection="1">
      <alignment horizontal="right"/>
      <protection locked="0"/>
    </xf>
    <xf numFmtId="3" fontId="6" fillId="0" borderId="4" xfId="0" applyNumberFormat="1" applyFont="1" applyBorder="1" applyAlignment="1" applyProtection="1">
      <alignment horizontal="center"/>
    </xf>
    <xf numFmtId="3" fontId="6" fillId="0" borderId="5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/>
    </xf>
    <xf numFmtId="0" fontId="14" fillId="0" borderId="6" xfId="0" applyFont="1" applyBorder="1" applyAlignment="1" applyProtection="1">
      <alignment horizontal="center"/>
    </xf>
  </cellXfs>
  <cellStyles count="8">
    <cellStyle name="klein" xfId="1" xr:uid="{00000000-0005-0000-0000-000000000000}"/>
    <cellStyle name="Normale" xfId="0" builtinId="0"/>
    <cellStyle name="Percentuale" xfId="7" builtinId="5"/>
    <cellStyle name="Rahmen" xfId="2" xr:uid="{00000000-0005-0000-0000-000001000000}"/>
    <cellStyle name="Rahmen oben" xfId="3" xr:uid="{00000000-0005-0000-0000-000002000000}"/>
    <cellStyle name="Rechts 0" xfId="4" xr:uid="{00000000-0005-0000-0000-000003000000}"/>
    <cellStyle name="Rechts 0.0" xfId="5" xr:uid="{00000000-0005-0000-0000-000004000000}"/>
    <cellStyle name="Titel" xfId="6" xr:uid="{00000000-0005-0000-0000-000006000000}"/>
  </cellStyles>
  <dxfs count="0"/>
  <tableStyles count="0" defaultTableStyle="TableStyleMedium2" defaultPivotStyle="PivotStyleLight16"/>
  <colors>
    <mruColors>
      <color rgb="FFE852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1753-5E2C-4A86-B50F-DC165BCA0CE3}">
  <dimension ref="A2:H21"/>
  <sheetViews>
    <sheetView view="pageBreakPreview" zoomScale="115" zoomScaleNormal="115" zoomScaleSheetLayoutView="115" zoomScalePageLayoutView="115" workbookViewId="0">
      <selection activeCell="C2" sqref="C2:F2"/>
    </sheetView>
  </sheetViews>
  <sheetFormatPr defaultColWidth="0.85546875" defaultRowHeight="12.75"/>
  <cols>
    <col min="1" max="1" width="14" style="12" customWidth="1"/>
    <col min="2" max="2" width="50.42578125" style="12" customWidth="1"/>
    <col min="3" max="3" width="8.28515625" style="12" customWidth="1"/>
    <col min="4" max="4" width="5.7109375" style="12" customWidth="1"/>
    <col min="5" max="5" width="10.42578125" style="13" customWidth="1"/>
    <col min="6" max="6" width="4.7109375" style="12" customWidth="1"/>
    <col min="7" max="7" width="2" style="12" customWidth="1"/>
    <col min="8" max="8" width="7.7109375" style="14" bestFit="1" customWidth="1"/>
    <col min="9" max="16384" width="0.85546875" style="12"/>
  </cols>
  <sheetData>
    <row r="2" spans="1:6">
      <c r="A2" s="11" t="s">
        <v>0</v>
      </c>
      <c r="C2" s="90" t="s">
        <v>1</v>
      </c>
      <c r="D2" s="90"/>
      <c r="E2" s="90"/>
      <c r="F2" s="90"/>
    </row>
    <row r="3" spans="1:6">
      <c r="A3" s="11"/>
    </row>
    <row r="4" spans="1:6" ht="12.75" customHeight="1">
      <c r="A4" s="12" t="s">
        <v>2</v>
      </c>
      <c r="B4" s="12" t="s">
        <v>3</v>
      </c>
    </row>
    <row r="5" spans="1:6" ht="12.75" customHeight="1">
      <c r="B5" s="12" t="s">
        <v>4</v>
      </c>
    </row>
    <row r="6" spans="1:6" ht="12.75" customHeight="1"/>
    <row r="7" spans="1:6" ht="12.75" customHeight="1">
      <c r="A7" s="12" t="s">
        <v>5</v>
      </c>
      <c r="B7" s="12" t="s">
        <v>6</v>
      </c>
    </row>
    <row r="8" spans="1:6" ht="12.75" customHeight="1"/>
    <row r="9" spans="1:6" ht="12.75" customHeight="1">
      <c r="A9" s="12" t="s">
        <v>7</v>
      </c>
      <c r="B9" s="15" t="s">
        <v>8</v>
      </c>
    </row>
    <row r="10" spans="1:6" ht="12.75" customHeight="1">
      <c r="B10" s="15" t="s">
        <v>9</v>
      </c>
    </row>
    <row r="11" spans="1:6" ht="12.75" customHeight="1">
      <c r="B11" s="15" t="s">
        <v>10</v>
      </c>
    </row>
    <row r="12" spans="1:6" ht="12.75" customHeight="1">
      <c r="B12" s="15" t="s">
        <v>11</v>
      </c>
    </row>
    <row r="13" spans="1:6" ht="12.75" customHeight="1">
      <c r="B13" s="15" t="s">
        <v>12</v>
      </c>
    </row>
    <row r="14" spans="1:6" ht="12.75" customHeight="1">
      <c r="B14" s="15" t="s">
        <v>13</v>
      </c>
    </row>
    <row r="15" spans="1:6" ht="12.75" customHeight="1"/>
    <row r="16" spans="1:6" ht="12.75" customHeight="1">
      <c r="A16" s="12" t="s">
        <v>14</v>
      </c>
      <c r="B16" s="12" t="s">
        <v>15</v>
      </c>
    </row>
    <row r="17" spans="1:2" ht="12.75" customHeight="1">
      <c r="B17" s="12" t="s">
        <v>16</v>
      </c>
    </row>
    <row r="18" spans="1:2" ht="12.75" customHeight="1">
      <c r="B18" s="12" t="s">
        <v>17</v>
      </c>
    </row>
    <row r="19" spans="1:2" ht="12.75" customHeight="1"/>
    <row r="20" spans="1:2" ht="12.75" customHeight="1"/>
    <row r="21" spans="1:2" ht="12.75" customHeight="1">
      <c r="A21" s="16"/>
      <c r="B21" s="12" t="s">
        <v>18</v>
      </c>
    </row>
  </sheetData>
  <sheetProtection algorithmName="SHA-512" hashValue="OdkgRdlBaVraTAxVPgp1Kb9ZyvCY4qJIuwhFx+LJYkthWlNdM25vTsw1pc6sNvg9tqsGWH0k7qNSWjdln9Z31w==" saltValue="u4LXtSShyHGggR3v6blKuQ==" spinCount="100000" sheet="1" selectLockedCells="1"/>
  <protectedRanges>
    <protectedRange sqref="C2:D2 F2" name="Bearbeitung Projektverfasser"/>
  </protectedRanges>
  <mergeCells count="1">
    <mergeCell ref="C2:F2"/>
  </mergeCells>
  <pageMargins left="0.78740157480314965" right="0.59055118110236227" top="1.1023622047244095" bottom="0.78740157480314965" header="0.47244094488188981" footer="0.43307086614173229"/>
  <pageSetup paperSize="9" scale="96" fitToHeight="0" orientation="portrait" r:id="rId1"/>
  <headerFooter scaleWithDoc="0">
    <oddHeader>&amp;L&amp;"Calibri Light,Standard"&amp;8&amp;K000000&amp;G
Concorso Tripla Palestra Bellinzona</oddHeader>
    <oddFooter>&amp;L&amp;"Calibri Light,Standard"&amp;5&amp;Z&amp;F&amp;R&amp;"Calibri Light,Standard"&amp;8&amp;D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0"/>
  <sheetViews>
    <sheetView tabSelected="1" view="pageBreakPreview" zoomScale="115" zoomScaleNormal="115" zoomScaleSheetLayoutView="115" zoomScalePageLayoutView="115" workbookViewId="0">
      <selection activeCell="E9" sqref="E9"/>
    </sheetView>
  </sheetViews>
  <sheetFormatPr defaultColWidth="0.85546875" defaultRowHeight="12.75"/>
  <cols>
    <col min="1" max="1" width="14" style="12" customWidth="1"/>
    <col min="2" max="2" width="50.42578125" style="12" customWidth="1"/>
    <col min="3" max="3" width="8.28515625" style="12" customWidth="1"/>
    <col min="4" max="4" width="5.7109375" style="12" customWidth="1"/>
    <col min="5" max="5" width="10.42578125" style="13" customWidth="1"/>
    <col min="6" max="6" width="4.7109375" style="12" customWidth="1"/>
    <col min="7" max="7" width="2" style="12" customWidth="1"/>
    <col min="8" max="8" width="7.7109375" style="14" bestFit="1" customWidth="1"/>
    <col min="9" max="16384" width="0.85546875" style="12"/>
  </cols>
  <sheetData>
    <row r="2" spans="1:9">
      <c r="A2" s="11" t="s">
        <v>19</v>
      </c>
      <c r="C2" s="95" t="str">
        <f>Titolo!C2</f>
        <v>Motto del progetto</v>
      </c>
      <c r="D2" s="95"/>
      <c r="E2" s="95"/>
      <c r="F2" s="95"/>
    </row>
    <row r="3" spans="1:9">
      <c r="A3" s="11"/>
    </row>
    <row r="4" spans="1:9" ht="25.5" customHeight="1">
      <c r="A4" s="17"/>
      <c r="B4" s="17"/>
      <c r="C4" s="17"/>
      <c r="D4" s="17"/>
      <c r="E4" s="93" t="s">
        <v>20</v>
      </c>
      <c r="F4" s="94"/>
      <c r="I4" s="14"/>
    </row>
    <row r="5" spans="1:9" s="21" customFormat="1" ht="12.75" customHeight="1">
      <c r="A5" s="18"/>
      <c r="B5" s="18"/>
      <c r="C5" s="18"/>
      <c r="D5" s="18"/>
      <c r="E5" s="19"/>
      <c r="F5" s="20"/>
      <c r="H5" s="22"/>
      <c r="I5" s="22"/>
    </row>
    <row r="6" spans="1:9" ht="12.75" customHeight="1">
      <c r="A6" s="17" t="s">
        <v>21</v>
      </c>
      <c r="B6" s="17" t="s">
        <v>22</v>
      </c>
      <c r="C6" s="17" t="s">
        <v>23</v>
      </c>
      <c r="D6" s="17" t="s">
        <v>24</v>
      </c>
      <c r="E6" s="23" t="s">
        <v>25</v>
      </c>
      <c r="F6" s="23" t="s">
        <v>26</v>
      </c>
      <c r="I6" s="14"/>
    </row>
    <row r="7" spans="1:9" ht="12.75" customHeight="1">
      <c r="A7" s="17"/>
      <c r="B7" s="17"/>
      <c r="C7" s="17"/>
      <c r="D7" s="17"/>
      <c r="E7" s="24"/>
      <c r="F7" s="17"/>
      <c r="I7" s="14"/>
    </row>
    <row r="8" spans="1:9" s="11" customFormat="1" ht="12.75" customHeight="1">
      <c r="A8" s="25" t="s">
        <v>27</v>
      </c>
      <c r="B8" s="25" t="s">
        <v>28</v>
      </c>
      <c r="C8" s="25" t="s">
        <v>29</v>
      </c>
      <c r="D8" s="26"/>
      <c r="E8" s="1">
        <f>E9+E10</f>
        <v>0</v>
      </c>
      <c r="F8" s="25" t="s">
        <v>30</v>
      </c>
      <c r="H8" s="27"/>
      <c r="I8" s="27"/>
    </row>
    <row r="9" spans="1:9" ht="12.75" customHeight="1">
      <c r="A9" s="25" t="s">
        <v>31</v>
      </c>
      <c r="B9" s="25" t="s">
        <v>32</v>
      </c>
      <c r="C9" s="17" t="s">
        <v>29</v>
      </c>
      <c r="D9" s="28"/>
      <c r="E9" s="2"/>
      <c r="F9" s="17" t="s">
        <v>30</v>
      </c>
      <c r="I9" s="14"/>
    </row>
    <row r="10" spans="1:9" ht="12.75" customHeight="1">
      <c r="A10" s="25" t="s">
        <v>33</v>
      </c>
      <c r="B10" s="25" t="s">
        <v>34</v>
      </c>
      <c r="C10" s="17" t="s">
        <v>29</v>
      </c>
      <c r="D10" s="28"/>
      <c r="E10" s="2"/>
      <c r="F10" s="17" t="s">
        <v>30</v>
      </c>
      <c r="I10" s="14"/>
    </row>
    <row r="11" spans="1:9" ht="12.75" customHeight="1">
      <c r="A11" s="17" t="s">
        <v>35</v>
      </c>
      <c r="B11" s="17" t="s">
        <v>36</v>
      </c>
      <c r="C11" s="17" t="s">
        <v>29</v>
      </c>
      <c r="D11" s="28"/>
      <c r="E11" s="2"/>
      <c r="F11" s="17" t="s">
        <v>30</v>
      </c>
      <c r="H11" s="30"/>
      <c r="I11" s="14"/>
    </row>
    <row r="12" spans="1:9" ht="12.75" customHeight="1">
      <c r="A12" s="17" t="s">
        <v>37</v>
      </c>
      <c r="B12" s="17" t="s">
        <v>38</v>
      </c>
      <c r="C12" s="17" t="s">
        <v>29</v>
      </c>
      <c r="D12" s="28"/>
      <c r="E12" s="9"/>
      <c r="F12" s="17" t="s">
        <v>30</v>
      </c>
    </row>
    <row r="13" spans="1:9" s="11" customFormat="1" ht="12.75" customHeight="1">
      <c r="A13" s="25" t="s">
        <v>39</v>
      </c>
      <c r="B13" s="25" t="s">
        <v>40</v>
      </c>
      <c r="C13" s="25" t="s">
        <v>29</v>
      </c>
      <c r="D13" s="26"/>
      <c r="E13" s="1">
        <f>E14+E15</f>
        <v>0</v>
      </c>
      <c r="F13" s="25" t="s">
        <v>30</v>
      </c>
      <c r="H13" s="27"/>
    </row>
    <row r="14" spans="1:9" ht="12.75" customHeight="1">
      <c r="A14" s="17" t="s">
        <v>41</v>
      </c>
      <c r="B14" s="31" t="s">
        <v>42</v>
      </c>
      <c r="C14" s="17" t="str">
        <f>$C$29</f>
        <v>eCCC-E</v>
      </c>
      <c r="D14" s="28" t="s">
        <v>43</v>
      </c>
      <c r="E14" s="2"/>
      <c r="F14" s="17" t="s">
        <v>30</v>
      </c>
    </row>
    <row r="15" spans="1:9" ht="12.75" customHeight="1">
      <c r="A15" s="17" t="s">
        <v>44</v>
      </c>
      <c r="B15" s="31" t="s">
        <v>45</v>
      </c>
      <c r="C15" s="17" t="str">
        <f t="shared" ref="C15" si="0">$C$29</f>
        <v>eCCC-E</v>
      </c>
      <c r="D15" s="28" t="s">
        <v>46</v>
      </c>
      <c r="E15" s="2"/>
      <c r="F15" s="17" t="s">
        <v>30</v>
      </c>
    </row>
    <row r="16" spans="1:9" s="11" customFormat="1" ht="12.75" customHeight="1">
      <c r="A16" s="25" t="s">
        <v>47</v>
      </c>
      <c r="B16" s="25" t="s">
        <v>48</v>
      </c>
      <c r="C16" s="25" t="s">
        <v>29</v>
      </c>
      <c r="D16" s="26"/>
      <c r="E16" s="1">
        <f>E17+E22+E21</f>
        <v>0</v>
      </c>
      <c r="F16" s="25" t="s">
        <v>30</v>
      </c>
      <c r="H16" s="27"/>
    </row>
    <row r="17" spans="1:8" s="11" customFormat="1" ht="12.75" customHeight="1">
      <c r="A17" s="25" t="s">
        <v>49</v>
      </c>
      <c r="B17" s="25" t="s">
        <v>50</v>
      </c>
      <c r="C17" s="25" t="s">
        <v>29</v>
      </c>
      <c r="D17" s="26"/>
      <c r="E17" s="1">
        <f>E18+E19+E20</f>
        <v>0</v>
      </c>
      <c r="F17" s="25" t="s">
        <v>30</v>
      </c>
      <c r="H17" s="27"/>
    </row>
    <row r="18" spans="1:8" ht="12.75" customHeight="1">
      <c r="A18" s="17" t="s">
        <v>51</v>
      </c>
      <c r="B18" s="17" t="s">
        <v>52</v>
      </c>
      <c r="C18" s="17" t="s">
        <v>29</v>
      </c>
      <c r="D18" s="28"/>
      <c r="E18" s="2"/>
      <c r="F18" s="17" t="s">
        <v>30</v>
      </c>
    </row>
    <row r="19" spans="1:8" ht="12.75" customHeight="1">
      <c r="A19" s="17" t="s">
        <v>51</v>
      </c>
      <c r="B19" s="17" t="s">
        <v>53</v>
      </c>
      <c r="C19" s="17" t="s">
        <v>29</v>
      </c>
      <c r="D19" s="28"/>
      <c r="E19" s="2"/>
      <c r="F19" s="17" t="s">
        <v>30</v>
      </c>
    </row>
    <row r="20" spans="1:8" ht="12.75" customHeight="1">
      <c r="A20" s="17" t="s">
        <v>54</v>
      </c>
      <c r="B20" s="17" t="s">
        <v>55</v>
      </c>
      <c r="C20" s="17" t="s">
        <v>29</v>
      </c>
      <c r="D20" s="28"/>
      <c r="E20" s="2"/>
      <c r="F20" s="17" t="s">
        <v>30</v>
      </c>
    </row>
    <row r="21" spans="1:8" ht="12.75" customHeight="1">
      <c r="A21" s="17" t="s">
        <v>56</v>
      </c>
      <c r="B21" s="17" t="s">
        <v>57</v>
      </c>
      <c r="C21" s="17" t="s">
        <v>29</v>
      </c>
      <c r="D21" s="28"/>
      <c r="E21" s="2"/>
      <c r="F21" s="17" t="s">
        <v>30</v>
      </c>
    </row>
    <row r="22" spans="1:8" ht="12.75" customHeight="1">
      <c r="A22" s="17" t="s">
        <v>58</v>
      </c>
      <c r="B22" s="17" t="s">
        <v>59</v>
      </c>
      <c r="C22" s="17" t="s">
        <v>29</v>
      </c>
      <c r="D22" s="28"/>
      <c r="E22" s="2"/>
      <c r="F22" s="17" t="s">
        <v>30</v>
      </c>
    </row>
    <row r="23" spans="1:8" ht="12.75" customHeight="1">
      <c r="A23" s="17" t="s">
        <v>60</v>
      </c>
      <c r="B23" s="17" t="s">
        <v>61</v>
      </c>
      <c r="C23" s="17" t="s">
        <v>29</v>
      </c>
      <c r="D23" s="28"/>
      <c r="E23" s="29">
        <f>E8-E16</f>
        <v>0</v>
      </c>
      <c r="F23" s="17" t="s">
        <v>30</v>
      </c>
    </row>
    <row r="24" spans="1:8" ht="12.75" customHeight="1">
      <c r="A24" s="17" t="s">
        <v>62</v>
      </c>
      <c r="B24" s="31" t="s">
        <v>63</v>
      </c>
      <c r="C24" s="17" t="s">
        <v>29</v>
      </c>
      <c r="D24" s="28"/>
      <c r="E24" s="2"/>
      <c r="F24" s="17" t="s">
        <v>30</v>
      </c>
    </row>
    <row r="25" spans="1:8" s="11" customFormat="1" ht="12.75" customHeight="1">
      <c r="A25" s="25" t="s">
        <v>64</v>
      </c>
      <c r="B25" s="25" t="s">
        <v>65</v>
      </c>
      <c r="C25" s="25" t="s">
        <v>29</v>
      </c>
      <c r="D25" s="26"/>
      <c r="E25" s="1">
        <f>E26+E27</f>
        <v>0</v>
      </c>
      <c r="F25" s="25" t="s">
        <v>66</v>
      </c>
      <c r="H25" s="27"/>
    </row>
    <row r="26" spans="1:8" ht="12.75" customHeight="1">
      <c r="A26" s="25" t="s">
        <v>67</v>
      </c>
      <c r="B26" s="25" t="s">
        <v>68</v>
      </c>
      <c r="C26" s="17" t="s">
        <v>29</v>
      </c>
      <c r="D26" s="28"/>
      <c r="E26" s="2"/>
      <c r="F26" s="17" t="s">
        <v>66</v>
      </c>
    </row>
    <row r="27" spans="1:8" ht="12.75" customHeight="1">
      <c r="A27" s="25" t="s">
        <v>69</v>
      </c>
      <c r="B27" s="25" t="s">
        <v>70</v>
      </c>
      <c r="C27" s="17" t="s">
        <v>29</v>
      </c>
      <c r="D27" s="28"/>
      <c r="E27" s="2"/>
      <c r="F27" s="17" t="s">
        <v>66</v>
      </c>
    </row>
    <row r="28" spans="1:8" ht="12.75" customHeight="1"/>
    <row r="29" spans="1:8" s="11" customFormat="1" ht="12.75" customHeight="1">
      <c r="A29" s="25" t="s">
        <v>71</v>
      </c>
      <c r="B29" s="25" t="s">
        <v>72</v>
      </c>
      <c r="C29" s="25" t="s">
        <v>24</v>
      </c>
      <c r="D29" s="26" t="s">
        <v>73</v>
      </c>
      <c r="E29" s="1">
        <f>SUM(E30:E32)</f>
        <v>0</v>
      </c>
      <c r="F29" s="25" t="s">
        <v>30</v>
      </c>
      <c r="H29" s="27"/>
    </row>
    <row r="30" spans="1:8" ht="12.75" customHeight="1">
      <c r="A30" s="25" t="s">
        <v>74</v>
      </c>
      <c r="B30" s="17" t="s">
        <v>75</v>
      </c>
      <c r="C30" s="17" t="str">
        <f t="shared" ref="C30:C34" si="1">$C$29</f>
        <v>eCCC-E</v>
      </c>
      <c r="D30" s="28" t="s">
        <v>76</v>
      </c>
      <c r="E30" s="2"/>
      <c r="F30" s="17" t="s">
        <v>30</v>
      </c>
    </row>
    <row r="31" spans="1:8" ht="12.75" customHeight="1">
      <c r="A31" s="25" t="s">
        <v>77</v>
      </c>
      <c r="B31" s="17" t="s">
        <v>78</v>
      </c>
      <c r="C31" s="17" t="str">
        <f>$C$29</f>
        <v>eCCC-E</v>
      </c>
      <c r="D31" s="28" t="s">
        <v>79</v>
      </c>
      <c r="E31" s="2"/>
      <c r="F31" s="17" t="s">
        <v>30</v>
      </c>
    </row>
    <row r="32" spans="1:8" ht="12.75" customHeight="1">
      <c r="A32" s="25" t="s">
        <v>80</v>
      </c>
      <c r="B32" s="17" t="s">
        <v>81</v>
      </c>
      <c r="C32" s="17" t="str">
        <f t="shared" si="1"/>
        <v>eCCC-E</v>
      </c>
      <c r="D32" s="28" t="s">
        <v>82</v>
      </c>
      <c r="E32" s="2"/>
      <c r="F32" s="17" t="s">
        <v>30</v>
      </c>
    </row>
    <row r="33" spans="1:9" ht="12.75" customHeight="1">
      <c r="A33" s="17" t="s">
        <v>83</v>
      </c>
      <c r="B33" s="17" t="s">
        <v>84</v>
      </c>
      <c r="C33" s="17" t="str">
        <f t="shared" si="1"/>
        <v>eCCC-E</v>
      </c>
      <c r="D33" s="28" t="s">
        <v>85</v>
      </c>
      <c r="E33" s="2"/>
      <c r="F33" s="17" t="s">
        <v>30</v>
      </c>
    </row>
    <row r="34" spans="1:9" ht="12.75" customHeight="1">
      <c r="A34" s="17" t="s">
        <v>86</v>
      </c>
      <c r="B34" s="17" t="s">
        <v>87</v>
      </c>
      <c r="C34" s="17" t="str">
        <f t="shared" si="1"/>
        <v>eCCC-E</v>
      </c>
      <c r="D34" s="28" t="s">
        <v>88</v>
      </c>
      <c r="E34" s="2"/>
      <c r="F34" s="17" t="s">
        <v>30</v>
      </c>
    </row>
    <row r="35" spans="1:9" ht="12.75" customHeight="1">
      <c r="A35" s="21"/>
      <c r="B35" s="21"/>
      <c r="C35" s="21"/>
      <c r="D35" s="21"/>
      <c r="E35" s="32"/>
      <c r="F35" s="21"/>
    </row>
    <row r="36" spans="1:9" ht="12.75" customHeight="1">
      <c r="A36" s="17" t="s">
        <v>89</v>
      </c>
      <c r="B36" s="31" t="s">
        <v>90</v>
      </c>
      <c r="C36" s="17"/>
      <c r="D36" s="28" t="s">
        <v>91</v>
      </c>
      <c r="E36" s="2"/>
      <c r="F36" s="17" t="s">
        <v>66</v>
      </c>
    </row>
    <row r="37" spans="1:9" ht="12.75" customHeight="1">
      <c r="A37" s="21"/>
      <c r="B37" s="21"/>
      <c r="C37" s="21"/>
      <c r="D37" s="21"/>
      <c r="E37" s="32"/>
      <c r="F37" s="21"/>
    </row>
    <row r="38" spans="1:9" ht="12.75" customHeight="1">
      <c r="A38" s="11" t="s">
        <v>92</v>
      </c>
    </row>
    <row r="39" spans="1:9">
      <c r="A39" s="11"/>
    </row>
    <row r="40" spans="1:9" ht="25.5" customHeight="1">
      <c r="A40" s="17"/>
      <c r="B40" s="17"/>
      <c r="C40" s="17"/>
      <c r="D40" s="17"/>
      <c r="E40" s="93" t="s">
        <v>20</v>
      </c>
      <c r="F40" s="94"/>
      <c r="I40" s="14"/>
    </row>
    <row r="41" spans="1:9" ht="12.75" customHeight="1">
      <c r="A41" s="17"/>
      <c r="B41" s="17"/>
      <c r="C41" s="17"/>
      <c r="D41" s="17"/>
      <c r="E41" s="91"/>
      <c r="F41" s="92"/>
    </row>
    <row r="42" spans="1:9" ht="12.75" customHeight="1">
      <c r="A42" s="17" t="s">
        <v>93</v>
      </c>
      <c r="B42" s="17" t="s">
        <v>94</v>
      </c>
      <c r="C42" s="17"/>
      <c r="D42" s="17"/>
      <c r="E42" s="33">
        <f>IFERROR((E18+E19)/E8,0)</f>
        <v>0</v>
      </c>
      <c r="F42" s="33"/>
      <c r="G42" s="34"/>
    </row>
    <row r="43" spans="1:9" s="38" customFormat="1" ht="12.75" customHeight="1">
      <c r="A43" s="35" t="s">
        <v>95</v>
      </c>
      <c r="B43" s="35" t="s">
        <v>96</v>
      </c>
      <c r="C43" s="35"/>
      <c r="D43" s="35"/>
      <c r="E43" s="36">
        <f>IFERROR((E18+E19)/E9,0)</f>
        <v>0</v>
      </c>
      <c r="F43" s="36"/>
      <c r="G43" s="37"/>
    </row>
    <row r="44" spans="1:9" ht="12.75" customHeight="1">
      <c r="A44" s="17" t="s">
        <v>97</v>
      </c>
      <c r="B44" s="17" t="s">
        <v>98</v>
      </c>
      <c r="C44" s="17"/>
      <c r="D44" s="17"/>
      <c r="E44" s="33">
        <f>IFERROR(E21/E17,0)</f>
        <v>0</v>
      </c>
      <c r="F44" s="33"/>
    </row>
    <row r="45" spans="1:9" ht="12.75" customHeight="1">
      <c r="A45" s="17" t="s">
        <v>99</v>
      </c>
      <c r="B45" s="17" t="s">
        <v>100</v>
      </c>
      <c r="C45" s="17"/>
      <c r="D45" s="17"/>
      <c r="E45" s="33">
        <f>IFERROR(E25/E8,0)</f>
        <v>0</v>
      </c>
      <c r="F45" s="39" t="s">
        <v>101</v>
      </c>
    </row>
    <row r="46" spans="1:9" ht="12.75" customHeight="1">
      <c r="A46" s="17" t="s">
        <v>102</v>
      </c>
      <c r="B46" s="17" t="s">
        <v>103</v>
      </c>
      <c r="C46" s="17"/>
      <c r="D46" s="17"/>
      <c r="E46" s="33">
        <f>IFERROR(E29/E8,0)</f>
        <v>0</v>
      </c>
      <c r="F46" s="33"/>
    </row>
    <row r="47" spans="1:9" s="38" customFormat="1" ht="12.75" customHeight="1">
      <c r="A47" s="35" t="s">
        <v>104</v>
      </c>
      <c r="B47" s="35" t="s">
        <v>105</v>
      </c>
      <c r="C47" s="35"/>
      <c r="D47" s="35"/>
      <c r="E47" s="40">
        <f>IFERROR(E32/(E31+E32),0)</f>
        <v>0</v>
      </c>
      <c r="F47" s="36"/>
    </row>
    <row r="48" spans="1:9" ht="12.75" customHeight="1"/>
    <row r="49" spans="1:2" ht="12.75" customHeight="1"/>
    <row r="50" spans="1:2" ht="12.75" customHeight="1">
      <c r="A50" s="16"/>
      <c r="B50" s="12" t="s">
        <v>18</v>
      </c>
    </row>
  </sheetData>
  <sheetProtection algorithmName="SHA-512" hashValue="AY1QTFTpffTf+L/UcvmMqeMhk3dLBbRyp/WhyIjmlakJYfOXRJMZMXwUM6x0mr37t5c+3ynH8txT7XxP/ttPow==" saltValue="RwFIingpVC53ofP4O1qIEQ==" spinCount="100000" sheet="1" selectLockedCells="1"/>
  <protectedRanges>
    <protectedRange sqref="E8:E11 E29:E34 E16:E27" name="Bearbeitung Projektverfasser"/>
    <protectedRange sqref="E13" name="Bearbeitung Projektverfasser_1"/>
    <protectedRange sqref="E36" name="Bearbeitung Projektverfasser_2"/>
    <protectedRange sqref="C2" name="Bearbeitung Projektverfasser_3"/>
  </protectedRanges>
  <mergeCells count="4">
    <mergeCell ref="E41:F41"/>
    <mergeCell ref="E40:F40"/>
    <mergeCell ref="E4:F4"/>
    <mergeCell ref="C2:F2"/>
  </mergeCells>
  <phoneticPr fontId="1" type="noConversion"/>
  <pageMargins left="0.78740157480314965" right="0.59055118110236227" top="1.1023622047244095" bottom="0.78740157480314965" header="0.47244094488188981" footer="0.43307086614173229"/>
  <pageSetup paperSize="9" scale="96" fitToHeight="0" orientation="portrait" r:id="rId1"/>
  <headerFooter scaleWithDoc="0">
    <oddHeader>&amp;L&amp;"Calibri Light,Standard"&amp;8&amp;K000000&amp;G
Concorso Tripla Palestra Bellinzona</oddHeader>
    <oddFooter>&amp;L&amp;"Calibri Light,Standard"&amp;5&amp;Z&amp;F&amp;R&amp;"Calibri Light,Standard"&amp;8&amp;D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BF96D-4C73-4AC3-8196-6506590558BF}">
  <dimension ref="A2:J93"/>
  <sheetViews>
    <sheetView view="pageBreakPreview" zoomScale="115" zoomScaleNormal="115" zoomScaleSheetLayoutView="115" zoomScalePageLayoutView="115" workbookViewId="0">
      <selection activeCell="H9" sqref="H9"/>
    </sheetView>
  </sheetViews>
  <sheetFormatPr defaultColWidth="0.85546875" defaultRowHeight="12.75"/>
  <cols>
    <col min="1" max="1" width="5.7109375" style="12" customWidth="1"/>
    <col min="2" max="2" width="29.7109375" style="12" customWidth="1"/>
    <col min="3" max="3" width="4.7109375" style="57" customWidth="1"/>
    <col min="4" max="4" width="10.42578125" style="13" customWidth="1"/>
    <col min="5" max="5" width="4.7109375" style="13" customWidth="1"/>
    <col min="6" max="6" width="10.42578125" style="12" customWidth="1"/>
    <col min="7" max="8" width="14" style="13" customWidth="1"/>
    <col min="9" max="9" width="2" style="12" customWidth="1"/>
    <col min="10" max="10" width="7.7109375" style="14" bestFit="1" customWidth="1"/>
    <col min="11" max="16384" width="0.85546875" style="12"/>
  </cols>
  <sheetData>
    <row r="2" spans="1:8">
      <c r="A2" s="11" t="s">
        <v>106</v>
      </c>
      <c r="G2" s="95" t="str">
        <f>Titolo!C2</f>
        <v>Motto del progetto</v>
      </c>
      <c r="H2" s="95"/>
    </row>
    <row r="3" spans="1:8">
      <c r="A3" s="11"/>
    </row>
    <row r="4" spans="1:8" s="47" customFormat="1" ht="25.5" customHeight="1">
      <c r="A4" s="42" t="s">
        <v>24</v>
      </c>
      <c r="B4" s="42" t="s">
        <v>107</v>
      </c>
      <c r="C4" s="87" t="s">
        <v>108</v>
      </c>
      <c r="D4" s="43" t="s">
        <v>25</v>
      </c>
      <c r="E4" s="44" t="s">
        <v>26</v>
      </c>
      <c r="F4" s="45" t="s">
        <v>109</v>
      </c>
      <c r="G4" s="46" t="s">
        <v>110</v>
      </c>
      <c r="H4" s="81" t="s">
        <v>111</v>
      </c>
    </row>
    <row r="5" spans="1:8" s="50" customFormat="1" ht="12.75" customHeight="1">
      <c r="A5" s="48"/>
      <c r="B5" s="48"/>
      <c r="C5" s="88"/>
      <c r="D5" s="96"/>
      <c r="E5" s="96"/>
      <c r="F5" s="96"/>
      <c r="G5" s="49"/>
      <c r="H5" s="49"/>
    </row>
    <row r="6" spans="1:8" s="38" customFormat="1" ht="12.75" customHeight="1">
      <c r="A6" s="35" t="s">
        <v>112</v>
      </c>
      <c r="B6" s="35" t="s">
        <v>113</v>
      </c>
      <c r="C6" s="6" t="s">
        <v>37</v>
      </c>
      <c r="D6" s="6">
        <f>'A. Quantità'!$E$12</f>
        <v>0</v>
      </c>
      <c r="E6" s="6" t="s">
        <v>30</v>
      </c>
      <c r="F6" s="51">
        <f>IFERROR(G6/D6,0)</f>
        <v>0</v>
      </c>
      <c r="G6" s="6">
        <v>0</v>
      </c>
      <c r="H6" s="54" t="s">
        <v>114</v>
      </c>
    </row>
    <row r="7" spans="1:8" s="38" customFormat="1" ht="12.75" customHeight="1">
      <c r="A7" s="35"/>
      <c r="B7" s="35"/>
      <c r="C7" s="6"/>
      <c r="D7" s="6"/>
      <c r="E7" s="6"/>
      <c r="F7" s="35"/>
      <c r="G7" s="6"/>
      <c r="H7" s="54"/>
    </row>
    <row r="8" spans="1:8" s="38" customFormat="1" ht="12.75" customHeight="1">
      <c r="A8" s="35" t="s">
        <v>115</v>
      </c>
      <c r="B8" s="35" t="s">
        <v>116</v>
      </c>
      <c r="C8" s="6" t="s">
        <v>37</v>
      </c>
      <c r="D8" s="6">
        <f>'A. Quantità'!$E$12</f>
        <v>0</v>
      </c>
      <c r="E8" s="6" t="s">
        <v>30</v>
      </c>
      <c r="F8" s="51">
        <f>IFERROR(G8/D8,0)</f>
        <v>0</v>
      </c>
      <c r="G8" s="6">
        <f>MROUND(SUM(G9:G16),1000)</f>
        <v>0</v>
      </c>
      <c r="H8" s="54"/>
    </row>
    <row r="9" spans="1:8" s="38" customFormat="1" ht="12.75" customHeight="1">
      <c r="A9" s="31" t="s">
        <v>117</v>
      </c>
      <c r="B9" s="31" t="s">
        <v>118</v>
      </c>
      <c r="C9" s="7" t="s">
        <v>37</v>
      </c>
      <c r="D9" s="7">
        <f>'A. Quantità'!$E$12</f>
        <v>0</v>
      </c>
      <c r="E9" s="7" t="s">
        <v>30</v>
      </c>
      <c r="F9" s="10"/>
      <c r="G9" s="7">
        <f>D9*F9</f>
        <v>0</v>
      </c>
      <c r="H9" s="85"/>
    </row>
    <row r="10" spans="1:8" s="38" customFormat="1" ht="12.75" customHeight="1">
      <c r="A10" s="31" t="s">
        <v>119</v>
      </c>
      <c r="B10" s="31" t="s">
        <v>120</v>
      </c>
      <c r="C10" s="7" t="s">
        <v>27</v>
      </c>
      <c r="D10" s="7">
        <f>'A. Quantità'!$E$8</f>
        <v>0</v>
      </c>
      <c r="E10" s="7" t="s">
        <v>30</v>
      </c>
      <c r="F10" s="10"/>
      <c r="G10" s="7">
        <f t="shared" ref="G10:G16" si="0">D10*F10</f>
        <v>0</v>
      </c>
      <c r="H10" s="85"/>
    </row>
    <row r="11" spans="1:8" s="38" customFormat="1" ht="12.75" customHeight="1">
      <c r="A11" s="31" t="s">
        <v>121</v>
      </c>
      <c r="B11" s="31" t="s">
        <v>122</v>
      </c>
      <c r="C11" s="7" t="s">
        <v>27</v>
      </c>
      <c r="D11" s="7">
        <f>'A. Quantità'!$E$8</f>
        <v>0</v>
      </c>
      <c r="E11" s="7" t="s">
        <v>30</v>
      </c>
      <c r="F11" s="10"/>
      <c r="G11" s="7">
        <f t="shared" si="0"/>
        <v>0</v>
      </c>
      <c r="H11" s="85"/>
    </row>
    <row r="12" spans="1:8" s="38" customFormat="1" ht="12.75" customHeight="1">
      <c r="A12" s="31" t="s">
        <v>123</v>
      </c>
      <c r="B12" s="31" t="s">
        <v>124</v>
      </c>
      <c r="C12" s="7" t="s">
        <v>37</v>
      </c>
      <c r="D12" s="7">
        <f>'A. Quantità'!$E$12</f>
        <v>0</v>
      </c>
      <c r="E12" s="7" t="s">
        <v>30</v>
      </c>
      <c r="F12" s="10"/>
      <c r="G12" s="7">
        <f t="shared" si="0"/>
        <v>0</v>
      </c>
      <c r="H12" s="85"/>
    </row>
    <row r="13" spans="1:8" s="38" customFormat="1" ht="12.75" customHeight="1">
      <c r="A13" s="31" t="s">
        <v>91</v>
      </c>
      <c r="B13" s="31" t="s">
        <v>125</v>
      </c>
      <c r="C13" s="7" t="s">
        <v>89</v>
      </c>
      <c r="D13" s="7">
        <f>'A. Quantità'!$E$36</f>
        <v>0</v>
      </c>
      <c r="E13" s="7" t="s">
        <v>66</v>
      </c>
      <c r="F13" s="10"/>
      <c r="G13" s="7">
        <f t="shared" si="0"/>
        <v>0</v>
      </c>
      <c r="H13" s="85"/>
    </row>
    <row r="14" spans="1:8" s="38" customFormat="1" ht="12.75" customHeight="1">
      <c r="A14" s="31" t="s">
        <v>126</v>
      </c>
      <c r="B14" s="31" t="s">
        <v>127</v>
      </c>
      <c r="C14" s="89" t="s">
        <v>128</v>
      </c>
      <c r="D14" s="10"/>
      <c r="E14" s="10" t="s">
        <v>66</v>
      </c>
      <c r="F14" s="10"/>
      <c r="G14" s="7">
        <f t="shared" si="0"/>
        <v>0</v>
      </c>
      <c r="H14" s="85"/>
    </row>
    <row r="15" spans="1:8" s="38" customFormat="1" ht="12.75" customHeight="1">
      <c r="A15" s="31" t="s">
        <v>129</v>
      </c>
      <c r="B15" s="31" t="s">
        <v>130</v>
      </c>
      <c r="C15" s="7" t="s">
        <v>83</v>
      </c>
      <c r="D15" s="7">
        <f>'A. Quantità'!$E$33</f>
        <v>0</v>
      </c>
      <c r="E15" s="7" t="s">
        <v>30</v>
      </c>
      <c r="F15" s="10"/>
      <c r="G15" s="7">
        <f t="shared" si="0"/>
        <v>0</v>
      </c>
      <c r="H15" s="85"/>
    </row>
    <row r="16" spans="1:8" s="38" customFormat="1" ht="12.75" customHeight="1">
      <c r="A16" s="31" t="s">
        <v>131</v>
      </c>
      <c r="B16" s="31" t="s">
        <v>132</v>
      </c>
      <c r="C16" s="89" t="s">
        <v>133</v>
      </c>
      <c r="D16" s="10"/>
      <c r="E16" s="10" t="s">
        <v>30</v>
      </c>
      <c r="F16" s="10"/>
      <c r="G16" s="7">
        <f t="shared" si="0"/>
        <v>0</v>
      </c>
      <c r="H16" s="85"/>
    </row>
    <row r="17" spans="1:8" s="38" customFormat="1" ht="12.75" customHeight="1">
      <c r="A17" s="35"/>
      <c r="B17" s="35"/>
      <c r="C17" s="6"/>
      <c r="D17" s="6"/>
      <c r="E17" s="6"/>
      <c r="F17" s="35"/>
      <c r="G17" s="6"/>
      <c r="H17" s="54"/>
    </row>
    <row r="18" spans="1:8" s="38" customFormat="1" ht="12.75" customHeight="1">
      <c r="A18" s="35" t="s">
        <v>134</v>
      </c>
      <c r="B18" s="35" t="s">
        <v>135</v>
      </c>
      <c r="C18" s="6" t="s">
        <v>27</v>
      </c>
      <c r="D18" s="6">
        <f>'A. Quantità'!$E$8</f>
        <v>0</v>
      </c>
      <c r="E18" s="6" t="s">
        <v>30</v>
      </c>
      <c r="F18" s="51">
        <f>IFERROR(G18/D18,0)</f>
        <v>0</v>
      </c>
      <c r="G18" s="6">
        <f>MROUND(SUM(G19:G23),1000)</f>
        <v>0</v>
      </c>
      <c r="H18" s="54"/>
    </row>
    <row r="19" spans="1:8" s="38" customFormat="1" ht="12.75" customHeight="1">
      <c r="A19" s="31" t="s">
        <v>85</v>
      </c>
      <c r="B19" s="31" t="s">
        <v>136</v>
      </c>
      <c r="C19" s="7" t="s">
        <v>83</v>
      </c>
      <c r="D19" s="7">
        <f>'A. Quantità'!$E$33</f>
        <v>0</v>
      </c>
      <c r="E19" s="7" t="s">
        <v>30</v>
      </c>
      <c r="F19" s="10"/>
      <c r="G19" s="7">
        <f>D19*F19</f>
        <v>0</v>
      </c>
      <c r="H19" s="85"/>
    </row>
    <row r="20" spans="1:8" s="38" customFormat="1" ht="12.75" customHeight="1">
      <c r="A20" s="31" t="s">
        <v>137</v>
      </c>
      <c r="B20" s="31" t="s">
        <v>138</v>
      </c>
      <c r="C20" s="89" t="s">
        <v>139</v>
      </c>
      <c r="D20" s="10"/>
      <c r="E20" s="10" t="s">
        <v>30</v>
      </c>
      <c r="F20" s="10"/>
      <c r="G20" s="7">
        <f t="shared" ref="G20:G22" si="1">D20*F20</f>
        <v>0</v>
      </c>
      <c r="H20" s="85"/>
    </row>
    <row r="21" spans="1:8" s="38" customFormat="1" ht="12.75" customHeight="1">
      <c r="A21" s="31" t="s">
        <v>140</v>
      </c>
      <c r="B21" s="31" t="s">
        <v>141</v>
      </c>
      <c r="C21" s="89" t="s">
        <v>142</v>
      </c>
      <c r="D21" s="10"/>
      <c r="E21" s="10" t="s">
        <v>143</v>
      </c>
      <c r="F21" s="10"/>
      <c r="G21" s="7">
        <f t="shared" si="1"/>
        <v>0</v>
      </c>
      <c r="H21" s="85"/>
    </row>
    <row r="22" spans="1:8" s="38" customFormat="1" ht="12.75" customHeight="1">
      <c r="A22" s="31" t="s">
        <v>144</v>
      </c>
      <c r="B22" s="31" t="s">
        <v>145</v>
      </c>
      <c r="C22" s="89" t="s">
        <v>146</v>
      </c>
      <c r="D22" s="10"/>
      <c r="E22" s="10" t="s">
        <v>30</v>
      </c>
      <c r="F22" s="10"/>
      <c r="G22" s="7">
        <f t="shared" si="1"/>
        <v>0</v>
      </c>
      <c r="H22" s="85"/>
    </row>
    <row r="23" spans="1:8" s="38" customFormat="1" ht="12.75" customHeight="1">
      <c r="A23" s="31" t="s">
        <v>147</v>
      </c>
      <c r="B23" s="31" t="s">
        <v>148</v>
      </c>
      <c r="C23" s="7" t="s">
        <v>149</v>
      </c>
      <c r="D23" s="7">
        <f>G25</f>
        <v>0</v>
      </c>
      <c r="E23" s="7" t="s">
        <v>150</v>
      </c>
      <c r="F23" s="83"/>
      <c r="G23" s="7">
        <f t="shared" ref="G23" si="2">D23*F23</f>
        <v>0</v>
      </c>
      <c r="H23" s="85"/>
    </row>
    <row r="24" spans="1:8" s="38" customFormat="1" ht="12.75" customHeight="1">
      <c r="A24" s="35"/>
      <c r="B24" s="35"/>
      <c r="C24" s="6"/>
      <c r="D24" s="6"/>
      <c r="E24" s="6"/>
      <c r="F24" s="35"/>
      <c r="G24" s="6"/>
      <c r="H24" s="54"/>
    </row>
    <row r="25" spans="1:8" s="38" customFormat="1" ht="12.75" customHeight="1">
      <c r="A25" s="35" t="s">
        <v>149</v>
      </c>
      <c r="B25" s="35" t="s">
        <v>151</v>
      </c>
      <c r="C25" s="6" t="s">
        <v>27</v>
      </c>
      <c r="D25" s="6">
        <f>'A. Quantità'!$E$8</f>
        <v>0</v>
      </c>
      <c r="E25" s="6" t="s">
        <v>30</v>
      </c>
      <c r="F25" s="51">
        <f>IFERROR(G25/D25,0)</f>
        <v>0</v>
      </c>
      <c r="G25" s="6">
        <f>MROUND(SUM(G26:G35),1000)</f>
        <v>0</v>
      </c>
      <c r="H25" s="54"/>
    </row>
    <row r="26" spans="1:8" s="38" customFormat="1" ht="12.75" customHeight="1">
      <c r="A26" s="31" t="s">
        <v>152</v>
      </c>
      <c r="B26" s="31" t="s">
        <v>153</v>
      </c>
      <c r="C26" s="7" t="s">
        <v>27</v>
      </c>
      <c r="D26" s="7">
        <f>'A. Quantità'!$E$8</f>
        <v>0</v>
      </c>
      <c r="E26" s="7" t="s">
        <v>30</v>
      </c>
      <c r="F26" s="10"/>
      <c r="G26" s="7">
        <f>D26*F26</f>
        <v>0</v>
      </c>
      <c r="H26" s="85"/>
    </row>
    <row r="27" spans="1:8" s="38" customFormat="1" ht="12.75" customHeight="1">
      <c r="A27" s="31" t="s">
        <v>154</v>
      </c>
      <c r="B27" s="31" t="s">
        <v>155</v>
      </c>
      <c r="C27" s="7" t="s">
        <v>27</v>
      </c>
      <c r="D27" s="7">
        <f>'A. Quantità'!$E$8</f>
        <v>0</v>
      </c>
      <c r="E27" s="7" t="s">
        <v>30</v>
      </c>
      <c r="F27" s="10"/>
      <c r="G27" s="7">
        <f t="shared" ref="G27:G35" si="3">D27*F27</f>
        <v>0</v>
      </c>
      <c r="H27" s="85"/>
    </row>
    <row r="28" spans="1:8" s="38" customFormat="1" ht="12.75" customHeight="1">
      <c r="A28" s="31" t="s">
        <v>156</v>
      </c>
      <c r="B28" s="31" t="s">
        <v>157</v>
      </c>
      <c r="C28" s="7" t="s">
        <v>27</v>
      </c>
      <c r="D28" s="7">
        <f>'A. Quantità'!$E$8</f>
        <v>0</v>
      </c>
      <c r="E28" s="7" t="s">
        <v>30</v>
      </c>
      <c r="F28" s="10"/>
      <c r="G28" s="7">
        <f t="shared" si="3"/>
        <v>0</v>
      </c>
      <c r="H28" s="85"/>
    </row>
    <row r="29" spans="1:8" s="38" customFormat="1" ht="12.75" customHeight="1">
      <c r="A29" s="31" t="s">
        <v>158</v>
      </c>
      <c r="B29" s="31" t="s">
        <v>159</v>
      </c>
      <c r="C29" s="89" t="s">
        <v>160</v>
      </c>
      <c r="D29" s="10"/>
      <c r="E29" s="10" t="s">
        <v>30</v>
      </c>
      <c r="F29" s="10"/>
      <c r="G29" s="7">
        <f t="shared" si="3"/>
        <v>0</v>
      </c>
      <c r="H29" s="85"/>
    </row>
    <row r="30" spans="1:8" s="38" customFormat="1" ht="12.75" customHeight="1">
      <c r="A30" s="31" t="s">
        <v>161</v>
      </c>
      <c r="B30" s="31" t="s">
        <v>162</v>
      </c>
      <c r="C30" s="89" t="s">
        <v>163</v>
      </c>
      <c r="D30" s="10"/>
      <c r="E30" s="10" t="s">
        <v>30</v>
      </c>
      <c r="F30" s="10"/>
      <c r="G30" s="7">
        <f t="shared" si="3"/>
        <v>0</v>
      </c>
      <c r="H30" s="85"/>
    </row>
    <row r="31" spans="1:8" s="38" customFormat="1" ht="12.75" customHeight="1">
      <c r="A31" s="31" t="s">
        <v>164</v>
      </c>
      <c r="B31" s="31" t="s">
        <v>165</v>
      </c>
      <c r="C31" s="89" t="s">
        <v>166</v>
      </c>
      <c r="D31" s="10"/>
      <c r="E31" s="10" t="s">
        <v>30</v>
      </c>
      <c r="F31" s="10"/>
      <c r="G31" s="7">
        <f t="shared" si="3"/>
        <v>0</v>
      </c>
      <c r="H31" s="85"/>
    </row>
    <row r="32" spans="1:8" s="38" customFormat="1" ht="12.75" customHeight="1">
      <c r="A32" s="31" t="s">
        <v>167</v>
      </c>
      <c r="B32" s="31" t="s">
        <v>168</v>
      </c>
      <c r="C32" s="89" t="s">
        <v>169</v>
      </c>
      <c r="D32" s="10"/>
      <c r="E32" s="10" t="s">
        <v>170</v>
      </c>
      <c r="F32" s="10"/>
      <c r="G32" s="7">
        <f t="shared" si="3"/>
        <v>0</v>
      </c>
      <c r="H32" s="85"/>
    </row>
    <row r="33" spans="1:8" s="38" customFormat="1" ht="12.75" customHeight="1">
      <c r="A33" s="31" t="s">
        <v>171</v>
      </c>
      <c r="B33" s="31" t="s">
        <v>172</v>
      </c>
      <c r="C33" s="89" t="s">
        <v>173</v>
      </c>
      <c r="D33" s="10"/>
      <c r="E33" s="10" t="s">
        <v>174</v>
      </c>
      <c r="F33" s="10"/>
      <c r="G33" s="7">
        <f t="shared" si="3"/>
        <v>0</v>
      </c>
      <c r="H33" s="85"/>
    </row>
    <row r="34" spans="1:8" s="38" customFormat="1" ht="12.75" customHeight="1">
      <c r="A34" s="31" t="s">
        <v>175</v>
      </c>
      <c r="B34" s="31" t="s">
        <v>176</v>
      </c>
      <c r="C34" s="89" t="s">
        <v>173</v>
      </c>
      <c r="D34" s="10"/>
      <c r="E34" s="10" t="s">
        <v>174</v>
      </c>
      <c r="F34" s="10"/>
      <c r="G34" s="7">
        <f t="shared" si="3"/>
        <v>0</v>
      </c>
      <c r="H34" s="85"/>
    </row>
    <row r="35" spans="1:8" s="38" customFormat="1" ht="12.75" customHeight="1">
      <c r="A35" s="31" t="s">
        <v>177</v>
      </c>
      <c r="B35" s="31" t="s">
        <v>178</v>
      </c>
      <c r="C35" s="89" t="s">
        <v>179</v>
      </c>
      <c r="D35" s="10"/>
      <c r="E35" s="10" t="s">
        <v>174</v>
      </c>
      <c r="F35" s="10"/>
      <c r="G35" s="7">
        <f t="shared" si="3"/>
        <v>0</v>
      </c>
      <c r="H35" s="85"/>
    </row>
    <row r="36" spans="1:8" s="38" customFormat="1" ht="12.75" customHeight="1">
      <c r="A36" s="35"/>
      <c r="B36" s="35"/>
      <c r="C36" s="6"/>
      <c r="D36" s="6"/>
      <c r="E36" s="6"/>
      <c r="F36" s="35"/>
      <c r="G36" s="6"/>
      <c r="H36" s="54"/>
    </row>
    <row r="37" spans="1:8" s="38" customFormat="1" ht="12.75" customHeight="1">
      <c r="A37" s="35" t="s">
        <v>73</v>
      </c>
      <c r="B37" s="35" t="s">
        <v>180</v>
      </c>
      <c r="C37" s="6" t="s">
        <v>71</v>
      </c>
      <c r="D37" s="6">
        <f>'A. Quantità'!E29</f>
        <v>0</v>
      </c>
      <c r="E37" s="6" t="s">
        <v>30</v>
      </c>
      <c r="F37" s="51">
        <f>IFERROR(G37/D37,0)</f>
        <v>0</v>
      </c>
      <c r="G37" s="6">
        <f>MROUND(SUM(G38:G40),1000)</f>
        <v>0</v>
      </c>
      <c r="H37" s="54"/>
    </row>
    <row r="38" spans="1:8" s="38" customFormat="1" ht="12.75" customHeight="1">
      <c r="A38" s="31" t="s">
        <v>76</v>
      </c>
      <c r="B38" s="31" t="s">
        <v>181</v>
      </c>
      <c r="C38" s="7" t="s">
        <v>74</v>
      </c>
      <c r="D38" s="7">
        <f>'A. Quantità'!$E$30</f>
        <v>0</v>
      </c>
      <c r="E38" s="7" t="s">
        <v>30</v>
      </c>
      <c r="F38" s="10"/>
      <c r="G38" s="7">
        <f>D38*F38</f>
        <v>0</v>
      </c>
      <c r="H38" s="85"/>
    </row>
    <row r="39" spans="1:8" s="38" customFormat="1" ht="12.75" customHeight="1">
      <c r="A39" s="31" t="s">
        <v>79</v>
      </c>
      <c r="B39" s="31" t="s">
        <v>182</v>
      </c>
      <c r="C39" s="7" t="s">
        <v>77</v>
      </c>
      <c r="D39" s="7">
        <f>'A. Quantità'!$E$31</f>
        <v>0</v>
      </c>
      <c r="E39" s="7" t="s">
        <v>30</v>
      </c>
      <c r="F39" s="10"/>
      <c r="G39" s="7">
        <f t="shared" ref="G39:G40" si="4">D39*F39</f>
        <v>0</v>
      </c>
      <c r="H39" s="85"/>
    </row>
    <row r="40" spans="1:8" s="38" customFormat="1" ht="12.75" customHeight="1">
      <c r="A40" s="31" t="s">
        <v>82</v>
      </c>
      <c r="B40" s="31" t="s">
        <v>183</v>
      </c>
      <c r="C40" s="7" t="s">
        <v>80</v>
      </c>
      <c r="D40" s="7">
        <f>'A. Quantità'!$E$32</f>
        <v>0</v>
      </c>
      <c r="E40" s="7" t="s">
        <v>30</v>
      </c>
      <c r="F40" s="10"/>
      <c r="G40" s="7">
        <f t="shared" si="4"/>
        <v>0</v>
      </c>
      <c r="H40" s="85"/>
    </row>
    <row r="41" spans="1:8" s="38" customFormat="1" ht="12.75" customHeight="1">
      <c r="A41" s="35"/>
      <c r="B41" s="35"/>
      <c r="C41" s="6"/>
      <c r="D41" s="6"/>
      <c r="E41" s="6"/>
      <c r="F41" s="35"/>
      <c r="G41" s="6"/>
      <c r="H41" s="54"/>
    </row>
    <row r="42" spans="1:8" s="38" customFormat="1" ht="12.75" customHeight="1">
      <c r="A42" s="35" t="s">
        <v>88</v>
      </c>
      <c r="B42" s="35" t="s">
        <v>184</v>
      </c>
      <c r="C42" s="6" t="s">
        <v>86</v>
      </c>
      <c r="D42" s="6">
        <f>'A. Quantità'!E34</f>
        <v>0</v>
      </c>
      <c r="E42" s="6" t="s">
        <v>30</v>
      </c>
      <c r="F42" s="51">
        <f>IFERROR(G42/D42,0)</f>
        <v>0</v>
      </c>
      <c r="G42" s="6">
        <f>MROUND(SUM(G43:G44),1000)</f>
        <v>0</v>
      </c>
      <c r="H42" s="54"/>
    </row>
    <row r="43" spans="1:8" s="38" customFormat="1" ht="12.75" customHeight="1">
      <c r="A43" s="31" t="s">
        <v>185</v>
      </c>
      <c r="B43" s="31" t="s">
        <v>186</v>
      </c>
      <c r="C43" s="89" t="s">
        <v>187</v>
      </c>
      <c r="D43" s="10"/>
      <c r="E43" s="10" t="s">
        <v>30</v>
      </c>
      <c r="F43" s="10"/>
      <c r="G43" s="7">
        <f>D43*F43</f>
        <v>0</v>
      </c>
      <c r="H43" s="85"/>
    </row>
    <row r="44" spans="1:8" s="38" customFormat="1" ht="12.75" customHeight="1">
      <c r="A44" s="31" t="s">
        <v>188</v>
      </c>
      <c r="B44" s="31" t="s">
        <v>189</v>
      </c>
      <c r="C44" s="89" t="s">
        <v>190</v>
      </c>
      <c r="D44" s="10"/>
      <c r="E44" s="10" t="s">
        <v>30</v>
      </c>
      <c r="F44" s="10"/>
      <c r="G44" s="7">
        <f t="shared" ref="G44" si="5">D44*F44</f>
        <v>0</v>
      </c>
      <c r="H44" s="85"/>
    </row>
    <row r="45" spans="1:8" s="41" customFormat="1" ht="12.75" customHeight="1">
      <c r="A45" s="3"/>
      <c r="B45" s="4"/>
      <c r="C45" s="5"/>
      <c r="D45" s="52"/>
      <c r="E45" s="4"/>
      <c r="F45" s="4"/>
      <c r="H45" s="86"/>
    </row>
    <row r="46" spans="1:8" s="38" customFormat="1" ht="12.75" customHeight="1">
      <c r="A46" s="35" t="s">
        <v>191</v>
      </c>
      <c r="B46" s="35" t="s">
        <v>192</v>
      </c>
      <c r="C46" s="6" t="s">
        <v>27</v>
      </c>
      <c r="D46" s="6">
        <f>'A. Quantità'!$E$8</f>
        <v>0</v>
      </c>
      <c r="E46" s="6" t="s">
        <v>30</v>
      </c>
      <c r="F46" s="51">
        <f>IFERROR(G46/D46,0)</f>
        <v>0</v>
      </c>
      <c r="G46" s="6">
        <f>MROUND(SUM(G47:G52),1000)</f>
        <v>0</v>
      </c>
      <c r="H46" s="54"/>
    </row>
    <row r="47" spans="1:8" s="38" customFormat="1" ht="12.75" customHeight="1">
      <c r="A47" s="31" t="s">
        <v>193</v>
      </c>
      <c r="B47" s="31" t="s">
        <v>194</v>
      </c>
      <c r="C47" s="89" t="s">
        <v>195</v>
      </c>
      <c r="D47" s="10"/>
      <c r="E47" s="10" t="s">
        <v>30</v>
      </c>
      <c r="F47" s="10"/>
      <c r="G47" s="7">
        <f>D47*F47</f>
        <v>0</v>
      </c>
      <c r="H47" s="85"/>
    </row>
    <row r="48" spans="1:8" s="38" customFormat="1" ht="12.75" customHeight="1">
      <c r="A48" s="31" t="s">
        <v>196</v>
      </c>
      <c r="B48" s="31" t="s">
        <v>197</v>
      </c>
      <c r="C48" s="89" t="s">
        <v>198</v>
      </c>
      <c r="D48" s="10"/>
      <c r="E48" s="10" t="s">
        <v>30</v>
      </c>
      <c r="F48" s="10"/>
      <c r="G48" s="7">
        <f t="shared" ref="G48" si="6">D48*F48</f>
        <v>0</v>
      </c>
      <c r="H48" s="85"/>
    </row>
    <row r="49" spans="1:8" s="38" customFormat="1" ht="12.75" customHeight="1">
      <c r="A49" s="31" t="s">
        <v>199</v>
      </c>
      <c r="B49" s="31" t="s">
        <v>200</v>
      </c>
      <c r="C49" s="89" t="s">
        <v>201</v>
      </c>
      <c r="D49" s="10"/>
      <c r="E49" s="10" t="s">
        <v>30</v>
      </c>
      <c r="F49" s="10"/>
      <c r="G49" s="7">
        <f t="shared" ref="G49:G52" si="7">D49*F49</f>
        <v>0</v>
      </c>
      <c r="H49" s="85"/>
    </row>
    <row r="50" spans="1:8" s="38" customFormat="1" ht="12.75" customHeight="1">
      <c r="A50" s="31" t="s">
        <v>202</v>
      </c>
      <c r="B50" s="31" t="s">
        <v>203</v>
      </c>
      <c r="C50" s="89" t="s">
        <v>204</v>
      </c>
      <c r="D50" s="10"/>
      <c r="E50" s="10" t="s">
        <v>30</v>
      </c>
      <c r="F50" s="10"/>
      <c r="G50" s="7">
        <f t="shared" ref="G50:G51" si="8">D50*F50</f>
        <v>0</v>
      </c>
      <c r="H50" s="85"/>
    </row>
    <row r="51" spans="1:8" s="38" customFormat="1" ht="12.75" customHeight="1">
      <c r="A51" s="31" t="s">
        <v>205</v>
      </c>
      <c r="B51" s="31" t="s">
        <v>206</v>
      </c>
      <c r="C51" s="7" t="s">
        <v>27</v>
      </c>
      <c r="D51" s="7">
        <f>'A. Quantità'!$E$8</f>
        <v>0</v>
      </c>
      <c r="E51" s="7" t="s">
        <v>30</v>
      </c>
      <c r="F51" s="10"/>
      <c r="G51" s="7">
        <f t="shared" si="8"/>
        <v>0</v>
      </c>
      <c r="H51" s="85"/>
    </row>
    <row r="52" spans="1:8" s="38" customFormat="1" ht="12.75" customHeight="1">
      <c r="A52" s="31" t="s">
        <v>207</v>
      </c>
      <c r="B52" s="31" t="s">
        <v>208</v>
      </c>
      <c r="C52" s="7" t="s">
        <v>27</v>
      </c>
      <c r="D52" s="7">
        <f>'A. Quantità'!$E$8</f>
        <v>0</v>
      </c>
      <c r="E52" s="7" t="s">
        <v>30</v>
      </c>
      <c r="F52" s="10"/>
      <c r="G52" s="7">
        <f t="shared" si="7"/>
        <v>0</v>
      </c>
      <c r="H52" s="85"/>
    </row>
    <row r="53" spans="1:8" s="38" customFormat="1" ht="12.75" customHeight="1">
      <c r="A53" s="35"/>
      <c r="B53" s="35"/>
      <c r="C53" s="6"/>
      <c r="D53" s="6"/>
      <c r="E53" s="6"/>
      <c r="F53" s="35"/>
      <c r="G53" s="6"/>
      <c r="H53" s="54"/>
    </row>
    <row r="54" spans="1:8" s="38" customFormat="1" ht="12.75" customHeight="1">
      <c r="A54" s="35" t="s">
        <v>209</v>
      </c>
      <c r="B54" s="35" t="s">
        <v>210</v>
      </c>
      <c r="C54" s="6" t="s">
        <v>27</v>
      </c>
      <c r="D54" s="6">
        <f>'A. Quantità'!$E$8</f>
        <v>0</v>
      </c>
      <c r="E54" s="6" t="s">
        <v>30</v>
      </c>
      <c r="F54" s="51">
        <f>IFERROR(G54/D54,0)</f>
        <v>0</v>
      </c>
      <c r="G54" s="6">
        <v>0</v>
      </c>
      <c r="H54" s="54" t="s">
        <v>114</v>
      </c>
    </row>
    <row r="55" spans="1:8" s="38" customFormat="1" ht="12.75" customHeight="1">
      <c r="A55" s="35"/>
      <c r="B55" s="35"/>
      <c r="C55" s="6"/>
      <c r="D55" s="6"/>
      <c r="E55" s="6"/>
      <c r="F55" s="35"/>
      <c r="G55" s="6"/>
      <c r="H55" s="54"/>
    </row>
    <row r="56" spans="1:8" s="38" customFormat="1" ht="12.75" customHeight="1">
      <c r="A56" s="35" t="s">
        <v>211</v>
      </c>
      <c r="B56" s="35" t="s">
        <v>212</v>
      </c>
      <c r="C56" s="6" t="s">
        <v>39</v>
      </c>
      <c r="D56" s="6">
        <f>'A. Quantità'!$E$13</f>
        <v>0</v>
      </c>
      <c r="E56" s="6" t="s">
        <v>30</v>
      </c>
      <c r="F56" s="51">
        <f>IFERROR(G56/D56,0)</f>
        <v>0</v>
      </c>
      <c r="G56" s="6">
        <f>MROUND(SUM(G57:G62),1000)</f>
        <v>0</v>
      </c>
      <c r="H56" s="54"/>
    </row>
    <row r="57" spans="1:8" s="38" customFormat="1" ht="12.75" customHeight="1">
      <c r="A57" s="31" t="s">
        <v>213</v>
      </c>
      <c r="B57" s="31" t="s">
        <v>214</v>
      </c>
      <c r="C57" s="7" t="s">
        <v>39</v>
      </c>
      <c r="D57" s="7">
        <f>'A. Quantità'!$E$13</f>
        <v>0</v>
      </c>
      <c r="E57" s="7" t="s">
        <v>30</v>
      </c>
      <c r="F57" s="10"/>
      <c r="G57" s="7">
        <f t="shared" ref="G57:G62" si="9">D57*F57</f>
        <v>0</v>
      </c>
      <c r="H57" s="85"/>
    </row>
    <row r="58" spans="1:8" s="38" customFormat="1" ht="12.75" customHeight="1">
      <c r="A58" s="31" t="s">
        <v>215</v>
      </c>
      <c r="B58" s="31" t="s">
        <v>216</v>
      </c>
      <c r="C58" s="7" t="s">
        <v>39</v>
      </c>
      <c r="D58" s="7">
        <f>'A. Quantità'!$E$13</f>
        <v>0</v>
      </c>
      <c r="E58" s="7" t="s">
        <v>30</v>
      </c>
      <c r="F58" s="10"/>
      <c r="G58" s="7">
        <f t="shared" si="9"/>
        <v>0</v>
      </c>
      <c r="H58" s="85"/>
    </row>
    <row r="59" spans="1:8" s="38" customFormat="1" ht="12.75" customHeight="1">
      <c r="A59" s="31" t="s">
        <v>43</v>
      </c>
      <c r="B59" s="31" t="s">
        <v>42</v>
      </c>
      <c r="C59" s="7" t="s">
        <v>41</v>
      </c>
      <c r="D59" s="7">
        <f>'A. Quantità'!$E$14</f>
        <v>0</v>
      </c>
      <c r="E59" s="7" t="s">
        <v>30</v>
      </c>
      <c r="F59" s="10"/>
      <c r="G59" s="7">
        <f t="shared" si="9"/>
        <v>0</v>
      </c>
      <c r="H59" s="85"/>
    </row>
    <row r="60" spans="1:8" s="38" customFormat="1" ht="12.75" customHeight="1">
      <c r="A60" s="31" t="s">
        <v>46</v>
      </c>
      <c r="B60" s="31" t="s">
        <v>45</v>
      </c>
      <c r="C60" s="7" t="s">
        <v>44</v>
      </c>
      <c r="D60" s="7">
        <f>'A. Quantità'!$E$15</f>
        <v>0</v>
      </c>
      <c r="E60" s="7" t="s">
        <v>30</v>
      </c>
      <c r="F60" s="10"/>
      <c r="G60" s="7">
        <f t="shared" si="9"/>
        <v>0</v>
      </c>
      <c r="H60" s="85"/>
    </row>
    <row r="61" spans="1:8" s="38" customFormat="1" ht="12.75" customHeight="1">
      <c r="A61" s="31" t="s">
        <v>217</v>
      </c>
      <c r="B61" s="31" t="s">
        <v>218</v>
      </c>
      <c r="C61" s="7" t="s">
        <v>39</v>
      </c>
      <c r="D61" s="7">
        <f>'A. Quantità'!$E$13</f>
        <v>0</v>
      </c>
      <c r="E61" s="7" t="s">
        <v>30</v>
      </c>
      <c r="F61" s="10"/>
      <c r="G61" s="7">
        <f t="shared" si="9"/>
        <v>0</v>
      </c>
      <c r="H61" s="85"/>
    </row>
    <row r="62" spans="1:8" s="38" customFormat="1" ht="12.75" customHeight="1">
      <c r="A62" s="31" t="s">
        <v>219</v>
      </c>
      <c r="B62" s="31" t="s">
        <v>220</v>
      </c>
      <c r="C62" s="7" t="s">
        <v>39</v>
      </c>
      <c r="D62" s="7">
        <f>'A. Quantità'!$E$13</f>
        <v>0</v>
      </c>
      <c r="E62" s="7" t="s">
        <v>30</v>
      </c>
      <c r="F62" s="10"/>
      <c r="G62" s="7">
        <f t="shared" si="9"/>
        <v>0</v>
      </c>
      <c r="H62" s="85"/>
    </row>
    <row r="63" spans="1:8" s="38" customFormat="1" ht="12.75" customHeight="1">
      <c r="A63" s="35"/>
      <c r="B63" s="35"/>
      <c r="C63" s="6"/>
      <c r="D63" s="6"/>
      <c r="E63" s="6"/>
      <c r="F63" s="35"/>
      <c r="G63" s="6"/>
      <c r="H63" s="54"/>
    </row>
    <row r="64" spans="1:8" s="38" customFormat="1" ht="12.75" customHeight="1">
      <c r="A64" s="35" t="s">
        <v>221</v>
      </c>
      <c r="B64" s="35" t="s">
        <v>222</v>
      </c>
      <c r="C64" s="6" t="s">
        <v>49</v>
      </c>
      <c r="D64" s="6">
        <f>'A. Quantità'!$E$17</f>
        <v>0</v>
      </c>
      <c r="E64" s="6" t="s">
        <v>30</v>
      </c>
      <c r="F64" s="51">
        <f>IFERROR(G64/D64,0)</f>
        <v>0</v>
      </c>
      <c r="G64" s="6">
        <v>0</v>
      </c>
      <c r="H64" s="54" t="s">
        <v>114</v>
      </c>
    </row>
    <row r="65" spans="1:9" s="38" customFormat="1" ht="12.75" customHeight="1">
      <c r="A65" s="35"/>
      <c r="B65" s="35"/>
      <c r="C65" s="6"/>
      <c r="D65" s="6"/>
      <c r="E65" s="6"/>
      <c r="F65" s="35"/>
      <c r="G65" s="6"/>
      <c r="H65" s="54"/>
    </row>
    <row r="66" spans="1:9" s="38" customFormat="1" ht="12.75" customHeight="1">
      <c r="A66" s="35" t="s">
        <v>223</v>
      </c>
      <c r="B66" s="35" t="s">
        <v>224</v>
      </c>
      <c r="C66" s="6" t="s">
        <v>225</v>
      </c>
      <c r="D66" s="6">
        <f>G8+G18+G25+G37+G42+G46+G54+G56+G64</f>
        <v>0</v>
      </c>
      <c r="E66" s="6" t="s">
        <v>150</v>
      </c>
      <c r="F66" s="84"/>
      <c r="G66" s="6">
        <f>MROUND(D66*F66,1000)</f>
        <v>0</v>
      </c>
      <c r="H66" s="85"/>
    </row>
    <row r="67" spans="1:9" s="38" customFormat="1" ht="12.75" customHeight="1">
      <c r="A67" s="35"/>
      <c r="B67" s="35"/>
      <c r="C67" s="6"/>
      <c r="D67" s="6"/>
      <c r="E67" s="6"/>
      <c r="F67" s="35"/>
      <c r="G67" s="6"/>
      <c r="H67" s="54"/>
    </row>
    <row r="68" spans="1:9" s="38" customFormat="1" ht="12.75" customHeight="1">
      <c r="A68" s="35" t="s">
        <v>226</v>
      </c>
      <c r="B68" s="35" t="s">
        <v>227</v>
      </c>
      <c r="C68" s="6" t="s">
        <v>27</v>
      </c>
      <c r="D68" s="6">
        <f>'A. Quantità'!$E$8</f>
        <v>0</v>
      </c>
      <c r="E68" s="6" t="s">
        <v>30</v>
      </c>
      <c r="F68" s="51">
        <f>IFERROR(G68/D68,0)</f>
        <v>0</v>
      </c>
      <c r="G68" s="6">
        <v>0</v>
      </c>
      <c r="H68" s="54" t="s">
        <v>114</v>
      </c>
    </row>
    <row r="69" spans="1:9" s="38" customFormat="1" ht="12.75" customHeight="1">
      <c r="A69" s="35"/>
      <c r="B69" s="35"/>
      <c r="C69" s="6"/>
      <c r="D69" s="6"/>
      <c r="E69" s="6"/>
      <c r="F69" s="35"/>
      <c r="G69" s="6"/>
      <c r="H69" s="54"/>
    </row>
    <row r="70" spans="1:9" s="38" customFormat="1" ht="12.75" customHeight="1">
      <c r="A70" s="35" t="s">
        <v>228</v>
      </c>
      <c r="B70" s="35" t="s">
        <v>229</v>
      </c>
      <c r="C70" s="6" t="s">
        <v>230</v>
      </c>
      <c r="D70" s="6">
        <f>D66+G66</f>
        <v>0</v>
      </c>
      <c r="E70" s="6" t="s">
        <v>150</v>
      </c>
      <c r="F70" s="40">
        <v>0</v>
      </c>
      <c r="G70" s="6">
        <v>0</v>
      </c>
      <c r="H70" s="54" t="s">
        <v>114</v>
      </c>
    </row>
    <row r="71" spans="1:9" s="38" customFormat="1" ht="12.75" customHeight="1">
      <c r="A71" s="35"/>
      <c r="B71" s="35"/>
      <c r="C71" s="6"/>
      <c r="D71" s="6"/>
      <c r="E71" s="6"/>
      <c r="F71" s="35"/>
      <c r="G71" s="6"/>
      <c r="H71" s="54"/>
    </row>
    <row r="72" spans="1:9" s="38" customFormat="1" ht="12.75" customHeight="1">
      <c r="A72" s="35" t="s">
        <v>231</v>
      </c>
      <c r="B72" s="35" t="s">
        <v>232</v>
      </c>
      <c r="C72" s="6" t="s">
        <v>233</v>
      </c>
      <c r="D72" s="6">
        <f>D70+G70</f>
        <v>0</v>
      </c>
      <c r="E72" s="6" t="s">
        <v>150</v>
      </c>
      <c r="F72" s="40">
        <v>0</v>
      </c>
      <c r="G72" s="6">
        <v>0</v>
      </c>
      <c r="H72" s="54" t="s">
        <v>114</v>
      </c>
    </row>
    <row r="73" spans="1:9" s="38" customFormat="1" ht="12.75" customHeight="1">
      <c r="A73" s="53"/>
      <c r="B73" s="53"/>
      <c r="C73" s="8"/>
      <c r="D73" s="8"/>
      <c r="E73" s="8"/>
      <c r="F73" s="53"/>
      <c r="G73" s="8"/>
      <c r="H73" s="8"/>
    </row>
    <row r="74" spans="1:9" s="38" customFormat="1" ht="12.75" customHeight="1">
      <c r="A74" s="53"/>
      <c r="B74" s="53"/>
      <c r="C74" s="8"/>
      <c r="D74" s="8"/>
      <c r="E74" s="8"/>
      <c r="F74" s="53"/>
      <c r="G74" s="8"/>
      <c r="H74" s="8"/>
    </row>
    <row r="75" spans="1:9" s="38" customFormat="1" ht="12.75" customHeight="1">
      <c r="A75" s="35" t="s">
        <v>234</v>
      </c>
      <c r="B75" s="82" t="s">
        <v>235</v>
      </c>
      <c r="C75" s="6" t="s">
        <v>27</v>
      </c>
      <c r="D75" s="6">
        <f>'A. Quantità'!$E$8</f>
        <v>0</v>
      </c>
      <c r="E75" s="6" t="s">
        <v>30</v>
      </c>
      <c r="F75" s="51">
        <f>IFERROR(G75/D75,0)</f>
        <v>0</v>
      </c>
      <c r="G75" s="6">
        <f>MROUND(G18+G25+G37+G42+G46,1000)</f>
        <v>0</v>
      </c>
      <c r="H75" s="54" t="s">
        <v>236</v>
      </c>
    </row>
    <row r="76" spans="1:9" s="38" customFormat="1" ht="12.75" customHeight="1">
      <c r="A76" s="35" t="s">
        <v>237</v>
      </c>
      <c r="B76" s="82" t="s">
        <v>238</v>
      </c>
      <c r="C76" s="6" t="s">
        <v>27</v>
      </c>
      <c r="D76" s="6">
        <f>'A. Quantità'!$E$8</f>
        <v>0</v>
      </c>
      <c r="E76" s="6" t="s">
        <v>30</v>
      </c>
      <c r="F76" s="51">
        <f>IFERROR(G76/D76,0)</f>
        <v>0</v>
      </c>
      <c r="G76" s="6">
        <f>MROUND(G8+G18+G25+G37+G42+G46+G56+G66,5000)</f>
        <v>0</v>
      </c>
      <c r="H76" s="54" t="s">
        <v>236</v>
      </c>
    </row>
    <row r="77" spans="1:9" s="15" customFormat="1" ht="12.75" customHeight="1">
      <c r="A77" s="53"/>
      <c r="B77" s="67"/>
      <c r="C77" s="68"/>
      <c r="D77" s="69"/>
      <c r="E77" s="68"/>
      <c r="F77" s="70"/>
      <c r="G77" s="70"/>
      <c r="H77" s="70"/>
      <c r="I77" s="63"/>
    </row>
    <row r="78" spans="1:9" s="55" customFormat="1" ht="12.75" customHeight="1">
      <c r="C78" s="57"/>
      <c r="D78" s="56"/>
      <c r="E78" s="71"/>
      <c r="F78" s="50"/>
      <c r="G78" s="56"/>
      <c r="H78" s="56"/>
    </row>
    <row r="79" spans="1:9" s="15" customFormat="1" ht="12.75" customHeight="1">
      <c r="A79" s="38" t="s">
        <v>239</v>
      </c>
      <c r="C79" s="57"/>
      <c r="D79" s="57"/>
      <c r="E79" s="72"/>
      <c r="F79" s="73"/>
      <c r="G79" s="57"/>
      <c r="H79" s="57"/>
    </row>
    <row r="80" spans="1:9" s="55" customFormat="1">
      <c r="A80" s="58"/>
      <c r="C80" s="57"/>
      <c r="D80" s="56"/>
      <c r="E80" s="71"/>
      <c r="F80" s="50"/>
      <c r="G80" s="56"/>
      <c r="H80" s="56"/>
    </row>
    <row r="81" spans="1:9" s="15" customFormat="1" ht="12.75" customHeight="1">
      <c r="A81" s="31" t="s">
        <v>27</v>
      </c>
      <c r="B81" s="74" t="s">
        <v>240</v>
      </c>
      <c r="C81" s="60"/>
      <c r="D81" s="61">
        <f>'A. Quantità'!E8</f>
        <v>0</v>
      </c>
      <c r="E81" s="60" t="s">
        <v>30</v>
      </c>
      <c r="F81" s="62"/>
      <c r="G81" s="62"/>
      <c r="H81" s="59"/>
      <c r="I81" s="63"/>
    </row>
    <row r="82" spans="1:9" s="15" customFormat="1" ht="12.75" customHeight="1">
      <c r="A82" s="31" t="s">
        <v>64</v>
      </c>
      <c r="B82" s="74" t="s">
        <v>241</v>
      </c>
      <c r="C82" s="60"/>
      <c r="D82" s="61">
        <f>'A. Quantità'!E25</f>
        <v>0</v>
      </c>
      <c r="E82" s="60" t="s">
        <v>30</v>
      </c>
      <c r="F82" s="62"/>
      <c r="G82" s="62"/>
      <c r="H82" s="59"/>
      <c r="I82" s="63"/>
    </row>
    <row r="83" spans="1:9" s="15" customFormat="1" ht="12.75" customHeight="1">
      <c r="A83" s="31"/>
      <c r="B83" s="74"/>
      <c r="C83" s="60"/>
      <c r="D83" s="61"/>
      <c r="E83" s="60"/>
      <c r="F83" s="62"/>
      <c r="G83" s="62"/>
      <c r="H83" s="59"/>
      <c r="I83" s="63"/>
    </row>
    <row r="84" spans="1:9" s="58" customFormat="1" ht="12.75" customHeight="1">
      <c r="A84" s="35" t="str">
        <f>A75</f>
        <v>C-G</v>
      </c>
      <c r="B84" s="66" t="s">
        <v>242</v>
      </c>
      <c r="C84" s="64"/>
      <c r="D84" s="65">
        <f>G75</f>
        <v>0</v>
      </c>
      <c r="E84" s="64" t="s">
        <v>150</v>
      </c>
      <c r="F84" s="75"/>
      <c r="G84" s="75"/>
      <c r="H84" s="76"/>
    </row>
    <row r="85" spans="1:9" s="58" customFormat="1" ht="12.75" customHeight="1">
      <c r="A85" s="35" t="str">
        <f>A76</f>
        <v>B-V</v>
      </c>
      <c r="B85" s="66" t="s">
        <v>243</v>
      </c>
      <c r="C85" s="64"/>
      <c r="D85" s="65">
        <f>G76</f>
        <v>0</v>
      </c>
      <c r="E85" s="64" t="s">
        <v>150</v>
      </c>
      <c r="F85" s="77"/>
      <c r="G85" s="75"/>
      <c r="H85" s="76"/>
    </row>
    <row r="86" spans="1:9" s="15" customFormat="1" ht="12.75" customHeight="1">
      <c r="A86" s="31"/>
      <c r="B86" s="74"/>
      <c r="C86" s="60"/>
      <c r="D86" s="61"/>
      <c r="E86" s="60"/>
      <c r="F86" s="62"/>
      <c r="G86" s="62"/>
      <c r="H86" s="59"/>
      <c r="I86" s="63"/>
    </row>
    <row r="87" spans="1:9" s="55" customFormat="1" ht="12.75" customHeight="1">
      <c r="A87" s="31"/>
      <c r="B87" s="74" t="s">
        <v>244</v>
      </c>
      <c r="C87" s="60"/>
      <c r="D87" s="61">
        <f>IFERROR(D84/D81,0)</f>
        <v>0</v>
      </c>
      <c r="E87" s="60" t="s">
        <v>245</v>
      </c>
      <c r="F87" s="78"/>
      <c r="G87" s="78"/>
      <c r="H87" s="79"/>
    </row>
    <row r="88" spans="1:9" s="55" customFormat="1" ht="12.75" customHeight="1">
      <c r="A88" s="31"/>
      <c r="B88" s="74" t="s">
        <v>246</v>
      </c>
      <c r="C88" s="60"/>
      <c r="D88" s="61">
        <f>IFERROR(D84/D82,0)</f>
        <v>0</v>
      </c>
      <c r="E88" s="60" t="s">
        <v>247</v>
      </c>
      <c r="F88" s="80"/>
      <c r="G88" s="78"/>
      <c r="H88" s="79"/>
    </row>
    <row r="89" spans="1:9" s="55" customFormat="1" ht="12.75" customHeight="1">
      <c r="A89" s="31"/>
      <c r="B89" s="74" t="s">
        <v>248</v>
      </c>
      <c r="C89" s="60"/>
      <c r="D89" s="61">
        <f>IFERROR(D85/D81,0)</f>
        <v>0</v>
      </c>
      <c r="E89" s="60" t="s">
        <v>245</v>
      </c>
      <c r="F89" s="78"/>
      <c r="G89" s="78"/>
      <c r="H89" s="79"/>
    </row>
    <row r="90" spans="1:9" s="55" customFormat="1" ht="12.75" customHeight="1">
      <c r="A90" s="31"/>
      <c r="B90" s="74" t="s">
        <v>249</v>
      </c>
      <c r="C90" s="60"/>
      <c r="D90" s="61">
        <f>IFERROR(D85/D82,0)</f>
        <v>0</v>
      </c>
      <c r="E90" s="60" t="s">
        <v>247</v>
      </c>
      <c r="F90" s="80"/>
      <c r="G90" s="78"/>
      <c r="H90" s="79"/>
    </row>
    <row r="91" spans="1:9" ht="12.75" customHeight="1"/>
    <row r="92" spans="1:9" ht="12.75" customHeight="1"/>
    <row r="93" spans="1:9" ht="12.75" customHeight="1">
      <c r="A93" s="16"/>
      <c r="B93" s="12" t="s">
        <v>18</v>
      </c>
    </row>
  </sheetData>
  <sheetProtection algorithmName="SHA-512" hashValue="d8+IB0TUgd8sHKZ5yFmjn254QtAVJ3FWM0HDUs4l9U05JpvSIscqLmawedJUXgzaQzs1332Fs9wDQyrWx2RaNg==" saltValue="gIsu9+EWoH6JI5yUDyA6Sg==" spinCount="100000" sheet="1" selectLockedCells="1"/>
  <protectedRanges>
    <protectedRange sqref="G2 C6:E13 D14:E14 C15:E76" name="Bearbeitung Projektverfasser"/>
  </protectedRanges>
  <mergeCells count="2">
    <mergeCell ref="D5:F5"/>
    <mergeCell ref="G2:H2"/>
  </mergeCells>
  <phoneticPr fontId="1" type="noConversion"/>
  <pageMargins left="0.78740157480314965" right="0.59055118110236227" top="1.1023622047244095" bottom="0.78740157480314965" header="0.47244094488188981" footer="0.43307086614173229"/>
  <pageSetup paperSize="9" scale="96" fitToHeight="0" orientation="portrait" r:id="rId1"/>
  <headerFooter scaleWithDoc="0">
    <oddHeader>&amp;L&amp;"Calibri Light,Standard"&amp;8&amp;K000000&amp;G
Concorso Tripla Palestra Bellinzona</oddHeader>
    <oddFooter>&amp;L&amp;"Calibri Light,Standard"&amp;5&amp;Z&amp;F&amp;R&amp;"Calibri Light,Standard"&amp;8&amp;D</oddFooter>
  </headerFooter>
  <rowBreaks count="1" manualBreakCount="1">
    <brk id="55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odocumento xmlns="8635716e-842e-46ed-b2cb-d1eaa2baa1b6" xsi:nil="true"/>
    <Osservazioni xmlns="8635716e-842e-46ed-b2cb-d1eaa2baa1b6" xsi:nil="true"/>
    <lcf76f155ced4ddcb4097134ff3c332f xmlns="8635716e-842e-46ed-b2cb-d1eaa2baa1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54B5540EA2F64093A3A643BE6DF51E" ma:contentTypeVersion="12" ma:contentTypeDescription="Creare un nuovo documento." ma:contentTypeScope="" ma:versionID="82f5e3da018eb8c33defff7efef3e84a">
  <xsd:schema xmlns:xsd="http://www.w3.org/2001/XMLSchema" xmlns:xs="http://www.w3.org/2001/XMLSchema" xmlns:p="http://schemas.microsoft.com/office/2006/metadata/properties" xmlns:ns2="8635716e-842e-46ed-b2cb-d1eaa2baa1b6" targetNamespace="http://schemas.microsoft.com/office/2006/metadata/properties" ma:root="true" ma:fieldsID="d31e69e0ab1f6b589dc216e8b5f41369" ns2:_="">
    <xsd:import namespace="8635716e-842e-46ed-b2cb-d1eaa2baa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sservazioni" minOccurs="0"/>
                <xsd:element ref="ns2:Statodocumento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5716e-842e-46ed-b2cb-d1eaa2baa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sservazioni" ma:index="12" nillable="true" ma:displayName="Osservazioni" ma:description="Osservazioni sul documento" ma:format="Dropdown" ma:internalName="Osservazioni">
      <xsd:simpleType>
        <xsd:restriction base="dms:Note">
          <xsd:maxLength value="255"/>
        </xsd:restriction>
      </xsd:simpleType>
    </xsd:element>
    <xsd:element name="Statodocumento" ma:index="13" nillable="true" ma:displayName="Stato documento" ma:description="Stato di avanzamento del documento" ma:format="Dropdown" ma:internalName="Statodocumento">
      <xsd:simpleType>
        <xsd:restriction base="dms:Text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8c966c01-67cf-45a8-891b-d0343860fc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749D7-432F-41B9-8E13-C34AC55239F0}"/>
</file>

<file path=customXml/itemProps2.xml><?xml version="1.0" encoding="utf-8"?>
<ds:datastoreItem xmlns:ds="http://schemas.openxmlformats.org/officeDocument/2006/customXml" ds:itemID="{8D1BEF16-CE99-4687-85DC-951E38E0D058}"/>
</file>

<file path=customXml/itemProps3.xml><?xml version="1.0" encoding="utf-8"?>
<ds:datastoreItem xmlns:ds="http://schemas.openxmlformats.org/officeDocument/2006/customXml" ds:itemID="{C7BA1E2B-387A-48F3-B48C-B8AB00377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E'xact Kostenplanung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Wegmüller Bruno</dc:creator>
  <cp:keywords/>
  <dc:description/>
  <cp:lastModifiedBy>eli.cheru</cp:lastModifiedBy>
  <cp:revision/>
  <dcterms:created xsi:type="dcterms:W3CDTF">2008-02-19T15:18:18Z</dcterms:created>
  <dcterms:modified xsi:type="dcterms:W3CDTF">2024-12-03T08:15:59Z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0x010100B654B5540EA2F64093A3A643BE6DF51E</vt:lpwstr>
  </property>
  <property fmtid="{D5CDD505-2E9C-101B-9397-08002B2CF9AE}" pid="3" name="Order">
    <vt:r8>11200</vt:r8>
  </property>
  <property fmtid="{D5CDD505-2E9C-101B-9397-08002B2CF9AE}" pid="4" name="MediaServiceImageTags">
    <vt:lpwstr/>
  </property>
</Properties>
</file>