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c.ti.ch\redir$\Desktop\t133764\Desktop\"/>
    </mc:Choice>
  </mc:AlternateContent>
  <workbookProtection workbookAlgorithmName="SHA-512" workbookHashValue="h3m04o20V5sAwZuy9Qv+iO+N07jZwoO6n82C9A+LA8K4T1oyyg52t75/xlsouGYTB9P4yF1vFyWlYs7Weow/Sw==" workbookSaltValue="h/1q5GrLD/ioOVo+GwlYtg==" workbookSpinCount="100000" lockStructure="1"/>
  <bookViews>
    <workbookView xWindow="1860" yWindow="0" windowWidth="20730" windowHeight="2835" activeTab="3"/>
  </bookViews>
  <sheets>
    <sheet name="Check-list atti" sheetId="3" r:id="rId1"/>
    <sheet name="Controllo prezzi" sheetId="4" r:id="rId2"/>
    <sheet name="Ponderazione" sheetId="1" r:id="rId3"/>
    <sheet name="Graduatoria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4" l="1"/>
  <c r="D86" i="4"/>
  <c r="E85" i="4"/>
  <c r="D85" i="4"/>
  <c r="E84" i="4"/>
  <c r="D84" i="4"/>
  <c r="E83" i="4"/>
  <c r="D83" i="4"/>
  <c r="A83" i="4"/>
  <c r="E78" i="4"/>
  <c r="D78" i="4"/>
  <c r="E77" i="4"/>
  <c r="D77" i="4"/>
  <c r="E76" i="4"/>
  <c r="D76" i="4"/>
  <c r="E75" i="4"/>
  <c r="D75" i="4"/>
  <c r="A75" i="4"/>
  <c r="E70" i="4"/>
  <c r="D70" i="4"/>
  <c r="E69" i="4"/>
  <c r="D69" i="4"/>
  <c r="E68" i="4"/>
  <c r="D68" i="4"/>
  <c r="E67" i="4"/>
  <c r="D67" i="4"/>
  <c r="A67" i="4"/>
  <c r="E62" i="4"/>
  <c r="D62" i="4"/>
  <c r="E61" i="4"/>
  <c r="D61" i="4"/>
  <c r="E60" i="4"/>
  <c r="D60" i="4"/>
  <c r="E59" i="4"/>
  <c r="D59" i="4"/>
  <c r="A59" i="4"/>
  <c r="E54" i="4"/>
  <c r="D54" i="4"/>
  <c r="E53" i="4"/>
  <c r="D53" i="4"/>
  <c r="E52" i="4"/>
  <c r="D52" i="4"/>
  <c r="E51" i="4"/>
  <c r="D51" i="4"/>
  <c r="A51" i="4"/>
  <c r="E131" i="4" l="1"/>
  <c r="E132" i="4"/>
  <c r="E133" i="4"/>
  <c r="E130" i="4"/>
  <c r="D131" i="4"/>
  <c r="D132" i="4"/>
  <c r="D133" i="4"/>
  <c r="D130" i="4"/>
  <c r="E123" i="4"/>
  <c r="E124" i="4"/>
  <c r="E125" i="4"/>
  <c r="E122" i="4"/>
  <c r="D123" i="4"/>
  <c r="D124" i="4"/>
  <c r="D125" i="4"/>
  <c r="D122" i="4"/>
  <c r="E115" i="4"/>
  <c r="E116" i="4"/>
  <c r="E117" i="4"/>
  <c r="E114" i="4"/>
  <c r="D115" i="4"/>
  <c r="D116" i="4"/>
  <c r="D117" i="4"/>
  <c r="D114" i="4"/>
  <c r="E107" i="4"/>
  <c r="E108" i="4"/>
  <c r="E109" i="4"/>
  <c r="E106" i="4"/>
  <c r="D107" i="4"/>
  <c r="D108" i="4"/>
  <c r="D109" i="4"/>
  <c r="D106" i="4"/>
  <c r="E99" i="4"/>
  <c r="E100" i="4"/>
  <c r="E101" i="4"/>
  <c r="E98" i="4"/>
  <c r="D99" i="4"/>
  <c r="D100" i="4"/>
  <c r="D101" i="4"/>
  <c r="D98" i="4"/>
  <c r="E91" i="4"/>
  <c r="E92" i="4"/>
  <c r="E93" i="4"/>
  <c r="E90" i="4"/>
  <c r="D91" i="4"/>
  <c r="D92" i="4"/>
  <c r="D93" i="4"/>
  <c r="D90" i="4"/>
  <c r="E44" i="4"/>
  <c r="E45" i="4"/>
  <c r="E46" i="4"/>
  <c r="E43" i="4"/>
  <c r="D44" i="4"/>
  <c r="D45" i="4"/>
  <c r="D46" i="4"/>
  <c r="D43" i="4"/>
  <c r="E36" i="4"/>
  <c r="E37" i="4"/>
  <c r="E38" i="4"/>
  <c r="E35" i="4"/>
  <c r="D36" i="4"/>
  <c r="D37" i="4"/>
  <c r="D38" i="4"/>
  <c r="D35" i="4"/>
  <c r="E28" i="4"/>
  <c r="E29" i="4"/>
  <c r="E30" i="4"/>
  <c r="E27" i="4"/>
  <c r="D28" i="4"/>
  <c r="D29" i="4"/>
  <c r="D30" i="4"/>
  <c r="D27" i="4"/>
  <c r="E20" i="4"/>
  <c r="E21" i="4"/>
  <c r="E22" i="4"/>
  <c r="E19" i="4"/>
  <c r="D20" i="4"/>
  <c r="D21" i="4"/>
  <c r="D22" i="4"/>
  <c r="D19" i="4"/>
  <c r="E12" i="4"/>
  <c r="E13" i="4"/>
  <c r="E14" i="4"/>
  <c r="E11" i="4"/>
  <c r="D12" i="4"/>
  <c r="D13" i="4"/>
  <c r="D14" i="4"/>
  <c r="D11" i="4"/>
  <c r="E4" i="4"/>
  <c r="E5" i="4"/>
  <c r="E6" i="4"/>
  <c r="D3" i="4"/>
  <c r="D4" i="4"/>
  <c r="D6" i="4"/>
  <c r="D5" i="4"/>
  <c r="E3" i="4"/>
  <c r="A4" i="1"/>
  <c r="A45" i="1" s="1"/>
  <c r="A5" i="1"/>
  <c r="A22" i="1" s="1"/>
  <c r="A6" i="1"/>
  <c r="A31" i="1" s="1"/>
  <c r="A3" i="1"/>
  <c r="A36" i="1" s="1"/>
  <c r="A91" i="4"/>
  <c r="A92" i="4"/>
  <c r="A93" i="4"/>
  <c r="A90" i="4"/>
  <c r="A20" i="4"/>
  <c r="A36" i="4" s="1"/>
  <c r="A21" i="4"/>
  <c r="A108" i="4" s="1"/>
  <c r="A22" i="4"/>
  <c r="A109" i="4" s="1"/>
  <c r="A19" i="4"/>
  <c r="A106" i="4" s="1"/>
  <c r="A12" i="4"/>
  <c r="A99" i="4" s="1"/>
  <c r="A13" i="4"/>
  <c r="A100" i="4" s="1"/>
  <c r="A14" i="4"/>
  <c r="A30" i="4" s="1"/>
  <c r="A11" i="4"/>
  <c r="A98" i="4" s="1"/>
  <c r="D31" i="1"/>
  <c r="D30" i="1"/>
  <c r="D29" i="1"/>
  <c r="D28" i="1"/>
  <c r="D23" i="1"/>
  <c r="D22" i="1"/>
  <c r="D21" i="1"/>
  <c r="D20" i="1"/>
  <c r="D15" i="1"/>
  <c r="D14" i="1"/>
  <c r="D13" i="1"/>
  <c r="D12" i="1"/>
  <c r="A123" i="4" l="1"/>
  <c r="A52" i="4"/>
  <c r="A68" i="4" s="1"/>
  <c r="A84" i="4" s="1"/>
  <c r="A39" i="1"/>
  <c r="A46" i="1"/>
  <c r="B2" i="2"/>
  <c r="A12" i="1"/>
  <c r="A38" i="1"/>
  <c r="A20" i="1"/>
  <c r="A47" i="1"/>
  <c r="A23" i="1"/>
  <c r="A14" i="1"/>
  <c r="A28" i="1"/>
  <c r="A44" i="1"/>
  <c r="A35" i="4"/>
  <c r="A122" i="4" s="1"/>
  <c r="A15" i="1"/>
  <c r="A30" i="1"/>
  <c r="A28" i="4"/>
  <c r="A115" i="4" s="1"/>
  <c r="A107" i="4"/>
  <c r="A13" i="1"/>
  <c r="A21" i="1"/>
  <c r="A29" i="1"/>
  <c r="A37" i="1"/>
  <c r="A27" i="4"/>
  <c r="A38" i="4"/>
  <c r="A46" i="4"/>
  <c r="A117" i="4"/>
  <c r="A101" i="4"/>
  <c r="A29" i="4"/>
  <c r="A37" i="4"/>
  <c r="A44" i="4" l="1"/>
  <c r="A60" i="4" s="1"/>
  <c r="A76" i="4" s="1"/>
  <c r="A131" i="4"/>
  <c r="A133" i="4"/>
  <c r="A62" i="4"/>
  <c r="A78" i="4" s="1"/>
  <c r="A124" i="4"/>
  <c r="A53" i="4"/>
  <c r="A69" i="4" s="1"/>
  <c r="A85" i="4" s="1"/>
  <c r="A125" i="4"/>
  <c r="A54" i="4"/>
  <c r="A70" i="4" s="1"/>
  <c r="A86" i="4" s="1"/>
  <c r="A114" i="4"/>
  <c r="A43" i="4"/>
  <c r="A130" i="4" s="1"/>
  <c r="A116" i="4"/>
  <c r="A45" i="4"/>
  <c r="A132" i="4" l="1"/>
  <c r="A61" i="4"/>
  <c r="A77" i="4" s="1"/>
  <c r="D6" i="2"/>
  <c r="E6" i="2"/>
  <c r="B6" i="2"/>
  <c r="C6" i="2"/>
  <c r="D47" i="1"/>
  <c r="E8" i="2" s="1"/>
  <c r="D46" i="1"/>
  <c r="D8" i="2" s="1"/>
  <c r="D45" i="1"/>
  <c r="C8" i="2" s="1"/>
  <c r="D44" i="1"/>
  <c r="B8" i="2" s="1"/>
  <c r="D38" i="1" l="1"/>
  <c r="D7" i="2" s="1"/>
  <c r="D39" i="1"/>
  <c r="E7" i="2" s="1"/>
  <c r="C5" i="1"/>
  <c r="D5" i="1" s="1"/>
  <c r="E5" i="1" s="1"/>
  <c r="C6" i="1"/>
  <c r="D6" i="1" l="1"/>
  <c r="E6" i="1" s="1"/>
  <c r="E2" i="2"/>
  <c r="D2" i="2"/>
  <c r="C2" i="2"/>
  <c r="C3" i="1"/>
  <c r="D3" i="1" s="1"/>
  <c r="E3" i="1" l="1"/>
  <c r="B3" i="2" s="1"/>
  <c r="C4" i="1"/>
  <c r="D4" i="1" s="1"/>
  <c r="E4" i="1" s="1"/>
  <c r="C3" i="2" l="1"/>
  <c r="E5" i="2"/>
  <c r="E4" i="2"/>
  <c r="E3" i="2"/>
  <c r="D5" i="2"/>
  <c r="D3" i="2"/>
  <c r="C5" i="2"/>
  <c r="E10" i="2" l="1"/>
  <c r="D36" i="1"/>
  <c r="B7" i="2" s="1"/>
  <c r="D37" i="1"/>
  <c r="C7" i="2" s="1"/>
  <c r="B5" i="2"/>
  <c r="D4" i="2"/>
  <c r="B4" i="2"/>
  <c r="C4" i="2"/>
  <c r="B10" i="2" l="1"/>
  <c r="C10" i="2"/>
  <c r="D10" i="2"/>
</calcChain>
</file>

<file path=xl/sharedStrings.xml><?xml version="1.0" encoding="utf-8"?>
<sst xmlns="http://schemas.openxmlformats.org/spreadsheetml/2006/main" count="173" uniqueCount="70">
  <si>
    <t>Ponderazione</t>
  </si>
  <si>
    <t>Differenza fr.</t>
  </si>
  <si>
    <t>Differenza %</t>
  </si>
  <si>
    <t xml:space="preserve">Nota </t>
  </si>
  <si>
    <t>Prezzo</t>
  </si>
  <si>
    <t>Nota</t>
  </si>
  <si>
    <t>Esperienza e referenze</t>
  </si>
  <si>
    <t>Apprendisti</t>
  </si>
  <si>
    <t>Perfezionamento professionale</t>
  </si>
  <si>
    <t>Graduatoria</t>
  </si>
  <si>
    <t xml:space="preserve">  </t>
  </si>
  <si>
    <t>AVS/AI/IPG</t>
  </si>
  <si>
    <t>SUVA o istituto analogo</t>
  </si>
  <si>
    <t>Contributi professionali</t>
  </si>
  <si>
    <t>Imposte alla fonte</t>
  </si>
  <si>
    <t>Imposte cantonali</t>
  </si>
  <si>
    <t>Imposte comunali</t>
  </si>
  <si>
    <t>Osservazioni</t>
  </si>
  <si>
    <t>Certificato Ufficio esecuzione e fallimenti</t>
  </si>
  <si>
    <t>Abilitazione cantonale</t>
  </si>
  <si>
    <t>Categoria 1</t>
  </si>
  <si>
    <t>Categoria 2</t>
  </si>
  <si>
    <t>Categoria 3</t>
  </si>
  <si>
    <t>Categoria 4</t>
  </si>
  <si>
    <t>Categoria 5</t>
  </si>
  <si>
    <t>Controllore</t>
  </si>
  <si>
    <t>RC + danni a terzi</t>
  </si>
  <si>
    <t>LAINF</t>
  </si>
  <si>
    <t>Concorrente 1</t>
  </si>
  <si>
    <t>Concorrente 2</t>
  </si>
  <si>
    <t>Concorrente 3</t>
  </si>
  <si>
    <t>Concorrente 4</t>
  </si>
  <si>
    <t>Nome controllore,  ditta o consorzio</t>
  </si>
  <si>
    <t>Km percorsi</t>
  </si>
  <si>
    <t>N° pers. form.</t>
  </si>
  <si>
    <t>N° apprendisti</t>
  </si>
  <si>
    <t>N° controlli</t>
  </si>
  <si>
    <t>Importo offerto*</t>
  </si>
  <si>
    <t>N° titoli</t>
  </si>
  <si>
    <t>*tutti campi devono contenere un importo</t>
  </si>
  <si>
    <t>Tariffario cantonale ACCSI</t>
  </si>
  <si>
    <t>Prezzo offerto</t>
  </si>
  <si>
    <t>sottocosto*</t>
  </si>
  <si>
    <t>Raccomandazioni di misura (RMis) e delle direttive, nell'ambito di una commessa di interesse pubblico.</t>
  </si>
  <si>
    <t>* al disotto di questa soglia non risulta possibile eseguire correttamente la prestazione nel rispetto delle</t>
  </si>
  <si>
    <t>Qualifiche professionali</t>
  </si>
  <si>
    <t>Criterio ambientale</t>
  </si>
  <si>
    <t>Nome controllore,  ditta o consorzio di CC</t>
  </si>
  <si>
    <t>* la casella si colora di rosso quando lo scostamento inferiore del 25% rispetto al prezzo di riferimento è superato</t>
  </si>
  <si>
    <t>la casella si colora di blu quando il criterio di economicità del 30% rispetto al prezzo di riferimento è superato</t>
  </si>
  <si>
    <t>Consegnato e valido</t>
  </si>
  <si>
    <t>Consegnato e non valido</t>
  </si>
  <si>
    <t>Non consegnato</t>
  </si>
  <si>
    <t>X</t>
  </si>
  <si>
    <t>Non assoggettato</t>
  </si>
  <si>
    <t>V1</t>
  </si>
  <si>
    <t>V</t>
  </si>
  <si>
    <t>Estratto del casellario giudiziale (se richiesto)</t>
  </si>
  <si>
    <t>Categoria 6-A</t>
  </si>
  <si>
    <t>Categoria 6-B</t>
  </si>
  <si>
    <t>Categoria 6-C</t>
  </si>
  <si>
    <t>Categoria 6-D</t>
  </si>
  <si>
    <t>Categoria 6-E</t>
  </si>
  <si>
    <t>Categoria 6-F</t>
  </si>
  <si>
    <r>
      <rPr>
        <b/>
        <sz val="9"/>
        <color theme="1"/>
        <rFont val="Calibri"/>
        <family val="2"/>
      </rPr>
      <t>P.to 2 pag. 18 capitolato</t>
    </r>
    <r>
      <rPr>
        <b/>
        <sz val="7"/>
        <color theme="1"/>
        <rFont val="Calibri"/>
        <family val="2"/>
      </rPr>
      <t xml:space="preserve">                             Verifica conformità impianto in seguito alla prima misura o controllo periodico</t>
    </r>
  </si>
  <si>
    <t xml:space="preserve">P.to 5 a) pag. 19 capitolato  </t>
  </si>
  <si>
    <t xml:space="preserve">P.to 5 b) pag. 19 capitolato  </t>
  </si>
  <si>
    <t xml:space="preserve">P.to 5 c) pag. 19 capitolato  </t>
  </si>
  <si>
    <t xml:space="preserve">P.to 5 e) pag. 20 capitolato  </t>
  </si>
  <si>
    <t xml:space="preserve">P.to 5 f) pag. 20 capitolato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</si>
</sst>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3" x14ac:knownFonts="1">
    <font>
      <sz val="7"/>
      <color theme="1"/>
      <name val="Calibri"/>
      <family val="2"/>
    </font>
    <font>
      <b/>
      <sz val="7"/>
      <color theme="1"/>
      <name val="Calibri"/>
      <family val="2"/>
    </font>
    <font>
      <b/>
      <u/>
      <sz val="7"/>
      <color theme="1"/>
      <name val="Calibri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7"/>
      <color rgb="FFFF0000"/>
      <name val="Calibri"/>
      <family val="2"/>
    </font>
    <font>
      <sz val="14"/>
      <color theme="1"/>
      <name val="Calibri"/>
      <family val="2"/>
    </font>
    <font>
      <sz val="7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84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10" xfId="0" applyFont="1" applyBorder="1" applyAlignment="1">
      <alignment vertical="center" textRotation="90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0" fontId="3" fillId="0" borderId="11" xfId="0" applyFont="1" applyFill="1" applyBorder="1" applyAlignment="1">
      <alignment horizontal="center" vertical="center" wrapText="1"/>
    </xf>
    <xf numFmtId="49" fontId="7" fillId="0" borderId="0" xfId="0" applyNumberFormat="1" applyFont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9" fontId="10" fillId="3" borderId="6" xfId="0" applyNumberFormat="1" applyFont="1" applyFill="1" applyBorder="1" applyAlignment="1" applyProtection="1">
      <alignment horizontal="center" vertical="top"/>
      <protection locked="0"/>
    </xf>
    <xf numFmtId="9" fontId="10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indent="1"/>
    </xf>
    <xf numFmtId="0" fontId="7" fillId="5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vertical="top"/>
    </xf>
    <xf numFmtId="9" fontId="2" fillId="0" borderId="13" xfId="0" applyNumberFormat="1" applyFont="1" applyBorder="1" applyAlignment="1" applyProtection="1">
      <alignment vertical="top"/>
    </xf>
    <xf numFmtId="9" fontId="2" fillId="0" borderId="0" xfId="0" applyNumberFormat="1" applyFont="1" applyBorder="1" applyAlignment="1" applyProtection="1">
      <alignment vertical="top"/>
    </xf>
    <xf numFmtId="0" fontId="12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vertical="top"/>
    </xf>
    <xf numFmtId="0" fontId="1" fillId="0" borderId="1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64" fontId="0" fillId="0" borderId="1" xfId="1" applyNumberFormat="1" applyFont="1" applyBorder="1" applyAlignment="1" applyProtection="1">
      <alignment horizontal="center" vertical="center"/>
    </xf>
    <xf numFmtId="0" fontId="0" fillId="0" borderId="0" xfId="0" applyProtection="1"/>
    <xf numFmtId="164" fontId="0" fillId="0" borderId="1" xfId="0" applyNumberForma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top" wrapText="1"/>
    </xf>
    <xf numFmtId="9" fontId="2" fillId="0" borderId="13" xfId="0" applyNumberFormat="1" applyFont="1" applyBorder="1" applyAlignment="1" applyProtection="1">
      <alignment wrapText="1"/>
    </xf>
    <xf numFmtId="9" fontId="2" fillId="0" borderId="0" xfId="0" applyNumberFormat="1" applyFont="1" applyBorder="1" applyAlignment="1" applyProtection="1">
      <alignment wrapText="1"/>
    </xf>
    <xf numFmtId="0" fontId="10" fillId="0" borderId="2" xfId="0" applyFont="1" applyBorder="1" applyAlignment="1" applyProtection="1">
      <alignment vertical="top" wrapText="1"/>
    </xf>
    <xf numFmtId="9" fontId="2" fillId="0" borderId="13" xfId="0" applyNumberFormat="1" applyFont="1" applyBorder="1" applyAlignment="1" applyProtection="1">
      <alignment vertical="top" wrapText="1"/>
    </xf>
    <xf numFmtId="9" fontId="2" fillId="0" borderId="0" xfId="0" applyNumberFormat="1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9" fillId="0" borderId="2" xfId="0" applyFont="1" applyBorder="1" applyAlignment="1" applyProtection="1">
      <alignment vertical="top" wrapText="1"/>
    </xf>
    <xf numFmtId="0" fontId="0" fillId="2" borderId="5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Border="1" applyProtection="1"/>
    <xf numFmtId="164" fontId="0" fillId="0" borderId="1" xfId="0" applyNumberFormat="1" applyBorder="1" applyProtection="1"/>
    <xf numFmtId="2" fontId="0" fillId="0" borderId="1" xfId="0" applyNumberFormat="1" applyBorder="1" applyProtection="1"/>
    <xf numFmtId="3" fontId="0" fillId="0" borderId="0" xfId="0" applyNumberFormat="1" applyProtection="1"/>
    <xf numFmtId="0" fontId="0" fillId="3" borderId="0" xfId="0" applyFill="1" applyAlignment="1" applyProtection="1">
      <alignment horizontal="center" vertical="center"/>
    </xf>
    <xf numFmtId="0" fontId="0" fillId="3" borderId="0" xfId="0" applyFill="1" applyAlignment="1" applyProtection="1"/>
    <xf numFmtId="0" fontId="10" fillId="0" borderId="2" xfId="0" applyFont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10" fillId="0" borderId="5" xfId="0" applyFont="1" applyBorder="1" applyAlignment="1" applyProtection="1">
      <alignment vertical="top"/>
    </xf>
    <xf numFmtId="0" fontId="1" fillId="0" borderId="0" xfId="0" applyFont="1" applyAlignment="1" applyProtection="1">
      <alignment vertical="center"/>
    </xf>
    <xf numFmtId="2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9" fontId="10" fillId="0" borderId="6" xfId="0" applyNumberFormat="1" applyFont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</cellXfs>
  <cellStyles count="2">
    <cellStyle name="Normale" xfId="0" builtinId="0"/>
    <cellStyle name="Percentuale" xfId="1" builtinId="5"/>
  </cellStyles>
  <dxfs count="37">
    <dxf>
      <fill>
        <patternFill>
          <bgColor rgb="FFCCFF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CCFFFF"/>
        </patternFill>
      </fill>
    </dxf>
    <dxf>
      <fill>
        <patternFill>
          <bgColor rgb="FFFFCCCC"/>
        </patternFill>
      </fill>
    </dxf>
    <dxf>
      <fill>
        <patternFill>
          <bgColor rgb="FF66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CC66"/>
      <color rgb="FFCCFFFF"/>
      <color rgb="FFCCFFCC"/>
      <color rgb="FFFFFF99"/>
      <color rgb="FFFFCCCC"/>
      <color rgb="FF66FFFF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/>
  </sheetViews>
  <sheetFormatPr defaultRowHeight="9" x14ac:dyDescent="0.15"/>
  <cols>
    <col min="1" max="1" width="46" customWidth="1"/>
    <col min="2" max="13" width="8.59765625" customWidth="1"/>
    <col min="14" max="14" width="51" customWidth="1"/>
  </cols>
  <sheetData>
    <row r="1" spans="1:15" ht="107.25" thickBot="1" x14ac:dyDescent="0.2">
      <c r="A1" s="24" t="s">
        <v>47</v>
      </c>
      <c r="B1" s="10" t="s">
        <v>11</v>
      </c>
      <c r="C1" s="10" t="s">
        <v>12</v>
      </c>
      <c r="D1" s="10" t="s">
        <v>26</v>
      </c>
      <c r="E1" s="10" t="s">
        <v>27</v>
      </c>
      <c r="F1" s="10" t="s">
        <v>13</v>
      </c>
      <c r="G1" s="10" t="s">
        <v>14</v>
      </c>
      <c r="H1" s="10" t="s">
        <v>15</v>
      </c>
      <c r="I1" s="10" t="s">
        <v>16</v>
      </c>
      <c r="J1" s="3"/>
      <c r="K1" s="10" t="s">
        <v>18</v>
      </c>
      <c r="L1" s="10" t="s">
        <v>57</v>
      </c>
      <c r="M1" s="10" t="s">
        <v>19</v>
      </c>
      <c r="N1" s="9" t="s">
        <v>17</v>
      </c>
    </row>
    <row r="2" spans="1:15" ht="30" customHeight="1" thickBot="1" x14ac:dyDescent="0.2">
      <c r="A2" s="81"/>
      <c r="B2" s="82"/>
      <c r="C2" s="82"/>
      <c r="D2" s="82"/>
      <c r="E2" s="82"/>
      <c r="F2" s="82"/>
      <c r="G2" s="82"/>
      <c r="H2" s="82"/>
      <c r="I2" s="82"/>
      <c r="J2" s="7"/>
      <c r="K2" s="82"/>
      <c r="L2" s="82"/>
      <c r="M2" s="82"/>
      <c r="N2" s="83"/>
    </row>
    <row r="3" spans="1:15" ht="30" customHeight="1" thickBot="1" x14ac:dyDescent="0.2">
      <c r="A3" s="81"/>
      <c r="B3" s="82"/>
      <c r="C3" s="82"/>
      <c r="D3" s="82"/>
      <c r="E3" s="82"/>
      <c r="F3" s="82"/>
      <c r="G3" s="82"/>
      <c r="H3" s="82"/>
      <c r="I3" s="82"/>
      <c r="J3" s="4"/>
      <c r="K3" s="82"/>
      <c r="L3" s="82"/>
      <c r="M3" s="82"/>
      <c r="N3" s="83"/>
      <c r="O3" s="6"/>
    </row>
    <row r="4" spans="1:15" ht="30" customHeight="1" thickBot="1" x14ac:dyDescent="0.2">
      <c r="A4" s="81"/>
      <c r="B4" s="82"/>
      <c r="C4" s="82"/>
      <c r="D4" s="82"/>
      <c r="E4" s="82"/>
      <c r="F4" s="82"/>
      <c r="G4" s="82"/>
      <c r="H4" s="82"/>
      <c r="I4" s="82"/>
      <c r="J4" s="7"/>
      <c r="K4" s="82"/>
      <c r="L4" s="82"/>
      <c r="M4" s="82"/>
      <c r="N4" s="83"/>
      <c r="O4" s="5"/>
    </row>
    <row r="5" spans="1:15" ht="30" customHeight="1" thickBot="1" x14ac:dyDescent="0.2">
      <c r="A5" s="81"/>
      <c r="B5" s="82"/>
      <c r="C5" s="82"/>
      <c r="D5" s="82"/>
      <c r="E5" s="82"/>
      <c r="F5" s="82"/>
      <c r="G5" s="82"/>
      <c r="H5" s="82"/>
      <c r="I5" s="82"/>
      <c r="J5" s="7"/>
      <c r="K5" s="82"/>
      <c r="L5" s="82"/>
      <c r="M5" s="82"/>
      <c r="N5" s="83"/>
      <c r="O5" s="5"/>
    </row>
    <row r="6" spans="1:15" ht="30" customHeight="1" thickBot="1" x14ac:dyDescent="0.2">
      <c r="A6" s="81"/>
      <c r="B6" s="82"/>
      <c r="C6" s="82"/>
      <c r="D6" s="82"/>
      <c r="E6" s="82"/>
      <c r="F6" s="82"/>
      <c r="G6" s="82"/>
      <c r="H6" s="82"/>
      <c r="I6" s="82"/>
      <c r="J6" s="7"/>
      <c r="K6" s="82"/>
      <c r="L6" s="82"/>
      <c r="M6" s="82"/>
      <c r="N6" s="83"/>
    </row>
    <row r="7" spans="1:15" ht="30" customHeight="1" thickBot="1" x14ac:dyDescent="0.2">
      <c r="A7" s="81"/>
      <c r="B7" s="82"/>
      <c r="C7" s="82"/>
      <c r="D7" s="82"/>
      <c r="E7" s="82"/>
      <c r="F7" s="82"/>
      <c r="G7" s="82"/>
      <c r="H7" s="82"/>
      <c r="I7" s="82"/>
      <c r="J7" s="7"/>
      <c r="K7" s="82"/>
      <c r="L7" s="82"/>
      <c r="M7" s="82"/>
      <c r="N7" s="83"/>
    </row>
    <row r="8" spans="1:15" ht="30" customHeight="1" thickBot="1" x14ac:dyDescent="0.2">
      <c r="A8" s="81"/>
      <c r="B8" s="82"/>
      <c r="C8" s="82"/>
      <c r="D8" s="82"/>
      <c r="E8" s="82"/>
      <c r="F8" s="82"/>
      <c r="G8" s="82"/>
      <c r="H8" s="82"/>
      <c r="I8" s="82"/>
      <c r="J8" s="7"/>
      <c r="K8" s="82"/>
      <c r="L8" s="82"/>
      <c r="M8" s="82"/>
      <c r="N8" s="83"/>
    </row>
    <row r="9" spans="1:15" ht="30" customHeight="1" thickBot="1" x14ac:dyDescent="0.2">
      <c r="A9" s="81"/>
      <c r="B9" s="82"/>
      <c r="C9" s="82"/>
      <c r="D9" s="82"/>
      <c r="E9" s="82"/>
      <c r="F9" s="82"/>
      <c r="G9" s="82"/>
      <c r="H9" s="82"/>
      <c r="I9" s="82"/>
      <c r="J9" s="7"/>
      <c r="K9" s="82"/>
      <c r="L9" s="82"/>
      <c r="M9" s="82"/>
      <c r="N9" s="83"/>
    </row>
    <row r="10" spans="1:15" ht="18.75" customHeight="1" thickBot="1" x14ac:dyDescent="0.2"/>
    <row r="11" spans="1:15" ht="19.5" thickBot="1" x14ac:dyDescent="0.35">
      <c r="J11" s="26" t="s">
        <v>56</v>
      </c>
      <c r="K11" s="25" t="s">
        <v>50</v>
      </c>
    </row>
    <row r="12" spans="1:15" ht="9.75" thickBot="1" x14ac:dyDescent="0.2"/>
    <row r="13" spans="1:15" ht="18.75" customHeight="1" thickBot="1" x14ac:dyDescent="0.35">
      <c r="J13" s="27" t="s">
        <v>55</v>
      </c>
      <c r="K13" s="25" t="s">
        <v>51</v>
      </c>
    </row>
    <row r="14" spans="1:15" ht="9" customHeight="1" thickBot="1" x14ac:dyDescent="0.2"/>
    <row r="15" spans="1:15" ht="18.75" customHeight="1" thickBot="1" x14ac:dyDescent="0.35">
      <c r="J15" s="29" t="s">
        <v>53</v>
      </c>
      <c r="K15" s="25" t="s">
        <v>52</v>
      </c>
    </row>
    <row r="16" spans="1:15" ht="9" customHeight="1" thickBot="1" x14ac:dyDescent="0.35">
      <c r="A16" s="8"/>
    </row>
    <row r="17" spans="10:11" ht="19.5" thickBot="1" x14ac:dyDescent="0.35">
      <c r="J17" s="28">
        <v>0</v>
      </c>
      <c r="K17" s="25" t="s">
        <v>54</v>
      </c>
    </row>
  </sheetData>
  <sheetProtection algorithmName="SHA-512" hashValue="+UiZT/0xZKbzHypGfnOi8icZzmKPRDGUNTTSL1OhdVz8u/Q65JqO30ZGuFaoewRv5ugDj/AHcz4KS/g6kvDgsA==" saltValue="/HbCZ/9vZZ0vkA/23cY69w==" spinCount="100000" sheet="1" objects="1" scenarios="1"/>
  <pageMargins left="0.70866141732283472" right="0.70866141732283472" top="0.74803149606299213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opLeftCell="A64" zoomScale="145" zoomScaleNormal="145" workbookViewId="0">
      <selection activeCell="F68" sqref="F68"/>
    </sheetView>
  </sheetViews>
  <sheetFormatPr defaultRowHeight="9" x14ac:dyDescent="0.15"/>
  <cols>
    <col min="1" max="1" width="33.59765625" style="42" customWidth="1"/>
    <col min="2" max="2" width="14.796875" style="42" customWidth="1"/>
    <col min="3" max="4" width="15.3984375" style="42" customWidth="1"/>
    <col min="5" max="5" width="12.59765625" style="42" customWidth="1"/>
    <col min="6" max="6" width="9.59765625" style="42"/>
    <col min="7" max="7" width="11.59765625" style="42" customWidth="1"/>
    <col min="8" max="16384" width="9.59765625" style="42"/>
  </cols>
  <sheetData>
    <row r="1" spans="1:5" s="36" customFormat="1" ht="14.1" customHeight="1" x14ac:dyDescent="0.15">
      <c r="A1" s="32" t="s">
        <v>20</v>
      </c>
      <c r="B1" s="33"/>
      <c r="C1" s="34"/>
      <c r="D1" s="34"/>
      <c r="E1" s="35" t="s">
        <v>42</v>
      </c>
    </row>
    <row r="2" spans="1:5" s="40" customFormat="1" ht="20.100000000000001" customHeight="1" x14ac:dyDescent="0.15">
      <c r="A2" s="37" t="s">
        <v>32</v>
      </c>
      <c r="B2" s="38" t="s">
        <v>41</v>
      </c>
      <c r="C2" s="39" t="s">
        <v>40</v>
      </c>
      <c r="D2" s="39" t="s">
        <v>1</v>
      </c>
      <c r="E2" s="39" t="s">
        <v>2</v>
      </c>
    </row>
    <row r="3" spans="1:5" x14ac:dyDescent="0.15">
      <c r="A3" s="21" t="s">
        <v>28</v>
      </c>
      <c r="B3" s="22">
        <v>0</v>
      </c>
      <c r="C3" s="16">
        <v>105</v>
      </c>
      <c r="D3" s="16">
        <f t="shared" ref="D3:D4" si="0">B3-C3</f>
        <v>-105</v>
      </c>
      <c r="E3" s="41">
        <f>(B3*100/C3)-100</f>
        <v>-100</v>
      </c>
    </row>
    <row r="4" spans="1:5" x14ac:dyDescent="0.15">
      <c r="A4" s="21" t="s">
        <v>29</v>
      </c>
      <c r="B4" s="22">
        <v>0</v>
      </c>
      <c r="C4" s="16">
        <v>105</v>
      </c>
      <c r="D4" s="16">
        <f t="shared" si="0"/>
        <v>-105</v>
      </c>
      <c r="E4" s="41">
        <f t="shared" ref="E4:E6" si="1">(B4*100/C4)-100</f>
        <v>-100</v>
      </c>
    </row>
    <row r="5" spans="1:5" x14ac:dyDescent="0.15">
      <c r="A5" s="21" t="s">
        <v>30</v>
      </c>
      <c r="B5" s="22">
        <v>0</v>
      </c>
      <c r="C5" s="16">
        <v>105</v>
      </c>
      <c r="D5" s="16">
        <f>B5-C5</f>
        <v>-105</v>
      </c>
      <c r="E5" s="41">
        <f t="shared" si="1"/>
        <v>-100</v>
      </c>
    </row>
    <row r="6" spans="1:5" x14ac:dyDescent="0.15">
      <c r="A6" s="21" t="s">
        <v>31</v>
      </c>
      <c r="B6" s="22">
        <v>0</v>
      </c>
      <c r="C6" s="16">
        <v>105</v>
      </c>
      <c r="D6" s="16">
        <f>B6-C6</f>
        <v>-105</v>
      </c>
      <c r="E6" s="41">
        <f t="shared" si="1"/>
        <v>-100</v>
      </c>
    </row>
    <row r="9" spans="1:5" s="36" customFormat="1" ht="14.1" customHeight="1" x14ac:dyDescent="0.15">
      <c r="A9" s="32" t="s">
        <v>21</v>
      </c>
      <c r="B9" s="33"/>
      <c r="C9" s="34"/>
      <c r="D9" s="34"/>
    </row>
    <row r="10" spans="1:5" s="40" customFormat="1" ht="20.100000000000001" customHeight="1" x14ac:dyDescent="0.15">
      <c r="A10" s="37" t="s">
        <v>32</v>
      </c>
      <c r="B10" s="38" t="s">
        <v>41</v>
      </c>
      <c r="C10" s="39" t="s">
        <v>40</v>
      </c>
      <c r="D10" s="39" t="s">
        <v>1</v>
      </c>
      <c r="E10" s="39" t="s">
        <v>2</v>
      </c>
    </row>
    <row r="11" spans="1:5" x14ac:dyDescent="0.15">
      <c r="A11" s="20" t="str">
        <f>A3</f>
        <v>Concorrente 1</v>
      </c>
      <c r="B11" s="22">
        <v>0</v>
      </c>
      <c r="C11" s="16">
        <v>139</v>
      </c>
      <c r="D11" s="16">
        <f>B11-C11</f>
        <v>-139</v>
      </c>
      <c r="E11" s="43">
        <f>(B11*100)/C11-100</f>
        <v>-100</v>
      </c>
    </row>
    <row r="12" spans="1:5" x14ac:dyDescent="0.15">
      <c r="A12" s="20" t="str">
        <f t="shared" ref="A12:A14" si="2">A4</f>
        <v>Concorrente 2</v>
      </c>
      <c r="B12" s="22">
        <v>0</v>
      </c>
      <c r="C12" s="16">
        <v>139</v>
      </c>
      <c r="D12" s="16">
        <f t="shared" ref="D12:D14" si="3">B12-C12</f>
        <v>-139</v>
      </c>
      <c r="E12" s="43">
        <f t="shared" ref="E12:E14" si="4">(B12*100)/C12-100</f>
        <v>-100</v>
      </c>
    </row>
    <row r="13" spans="1:5" x14ac:dyDescent="0.15">
      <c r="A13" s="20" t="str">
        <f t="shared" si="2"/>
        <v>Concorrente 3</v>
      </c>
      <c r="B13" s="22">
        <v>0</v>
      </c>
      <c r="C13" s="16">
        <v>139</v>
      </c>
      <c r="D13" s="16">
        <f t="shared" si="3"/>
        <v>-139</v>
      </c>
      <c r="E13" s="43">
        <f t="shared" si="4"/>
        <v>-100</v>
      </c>
    </row>
    <row r="14" spans="1:5" x14ac:dyDescent="0.15">
      <c r="A14" s="20" t="str">
        <f t="shared" si="2"/>
        <v>Concorrente 4</v>
      </c>
      <c r="B14" s="22">
        <v>0</v>
      </c>
      <c r="C14" s="16">
        <v>139</v>
      </c>
      <c r="D14" s="16">
        <f t="shared" si="3"/>
        <v>-139</v>
      </c>
      <c r="E14" s="43">
        <f t="shared" si="4"/>
        <v>-100</v>
      </c>
    </row>
    <row r="17" spans="1:5" s="36" customFormat="1" ht="14.1" customHeight="1" x14ac:dyDescent="0.15">
      <c r="A17" s="32" t="s">
        <v>22</v>
      </c>
      <c r="B17" s="33"/>
      <c r="C17" s="34"/>
      <c r="D17" s="34"/>
    </row>
    <row r="18" spans="1:5" s="40" customFormat="1" ht="20.100000000000001" customHeight="1" x14ac:dyDescent="0.15">
      <c r="A18" s="37" t="s">
        <v>32</v>
      </c>
      <c r="B18" s="38" t="s">
        <v>41</v>
      </c>
      <c r="C18" s="39" t="s">
        <v>40</v>
      </c>
      <c r="D18" s="39" t="s">
        <v>1</v>
      </c>
      <c r="E18" s="39" t="s">
        <v>2</v>
      </c>
    </row>
    <row r="19" spans="1:5" x14ac:dyDescent="0.15">
      <c r="A19" s="20" t="str">
        <f>A3</f>
        <v>Concorrente 1</v>
      </c>
      <c r="B19" s="22">
        <v>0</v>
      </c>
      <c r="C19" s="16">
        <v>181</v>
      </c>
      <c r="D19" s="16">
        <f>B19-C19</f>
        <v>-181</v>
      </c>
      <c r="E19" s="43">
        <f>(B19*100)/C19-100</f>
        <v>-100</v>
      </c>
    </row>
    <row r="20" spans="1:5" x14ac:dyDescent="0.15">
      <c r="A20" s="20" t="str">
        <f t="shared" ref="A20:A22" si="5">A4</f>
        <v>Concorrente 2</v>
      </c>
      <c r="B20" s="22">
        <v>0</v>
      </c>
      <c r="C20" s="16">
        <v>181</v>
      </c>
      <c r="D20" s="16">
        <f t="shared" ref="D20:D22" si="6">B20-C20</f>
        <v>-181</v>
      </c>
      <c r="E20" s="43">
        <f t="shared" ref="E20:E22" si="7">(B20*100)/C20-100</f>
        <v>-100</v>
      </c>
    </row>
    <row r="21" spans="1:5" x14ac:dyDescent="0.15">
      <c r="A21" s="20" t="str">
        <f t="shared" si="5"/>
        <v>Concorrente 3</v>
      </c>
      <c r="B21" s="22">
        <v>0</v>
      </c>
      <c r="C21" s="16">
        <v>181</v>
      </c>
      <c r="D21" s="16">
        <f t="shared" si="6"/>
        <v>-181</v>
      </c>
      <c r="E21" s="43">
        <f t="shared" si="7"/>
        <v>-100</v>
      </c>
    </row>
    <row r="22" spans="1:5" x14ac:dyDescent="0.15">
      <c r="A22" s="20" t="str">
        <f t="shared" si="5"/>
        <v>Concorrente 4</v>
      </c>
      <c r="B22" s="22">
        <v>0</v>
      </c>
      <c r="C22" s="16">
        <v>181</v>
      </c>
      <c r="D22" s="16">
        <f t="shared" si="6"/>
        <v>-181</v>
      </c>
      <c r="E22" s="43">
        <f t="shared" si="7"/>
        <v>-100</v>
      </c>
    </row>
    <row r="25" spans="1:5" s="36" customFormat="1" ht="14.1" customHeight="1" x14ac:dyDescent="0.15">
      <c r="A25" s="32" t="s">
        <v>23</v>
      </c>
      <c r="B25" s="33"/>
      <c r="C25" s="34"/>
      <c r="D25" s="34"/>
    </row>
    <row r="26" spans="1:5" s="40" customFormat="1" ht="20.100000000000001" customHeight="1" x14ac:dyDescent="0.15">
      <c r="A26" s="37" t="s">
        <v>32</v>
      </c>
      <c r="B26" s="38" t="s">
        <v>41</v>
      </c>
      <c r="C26" s="39" t="s">
        <v>40</v>
      </c>
      <c r="D26" s="39" t="s">
        <v>1</v>
      </c>
      <c r="E26" s="39" t="s">
        <v>2</v>
      </c>
    </row>
    <row r="27" spans="1:5" x14ac:dyDescent="0.15">
      <c r="A27" s="20" t="str">
        <f>A11</f>
        <v>Concorrente 1</v>
      </c>
      <c r="B27" s="22">
        <v>0</v>
      </c>
      <c r="C27" s="16">
        <v>139</v>
      </c>
      <c r="D27" s="16">
        <f>B27-C27</f>
        <v>-139</v>
      </c>
      <c r="E27" s="43">
        <f>(B27*100)/C27-100</f>
        <v>-100</v>
      </c>
    </row>
    <row r="28" spans="1:5" x14ac:dyDescent="0.15">
      <c r="A28" s="20" t="str">
        <f t="shared" ref="A28:A30" si="8">A12</f>
        <v>Concorrente 2</v>
      </c>
      <c r="B28" s="22">
        <v>0</v>
      </c>
      <c r="C28" s="16">
        <v>139</v>
      </c>
      <c r="D28" s="16">
        <f t="shared" ref="D28:D30" si="9">B28-C28</f>
        <v>-139</v>
      </c>
      <c r="E28" s="43">
        <f t="shared" ref="E28:E30" si="10">(B28*100)/C28-100</f>
        <v>-100</v>
      </c>
    </row>
    <row r="29" spans="1:5" x14ac:dyDescent="0.15">
      <c r="A29" s="20" t="str">
        <f t="shared" si="8"/>
        <v>Concorrente 3</v>
      </c>
      <c r="B29" s="22">
        <v>0</v>
      </c>
      <c r="C29" s="16">
        <v>139</v>
      </c>
      <c r="D29" s="16">
        <f t="shared" si="9"/>
        <v>-139</v>
      </c>
      <c r="E29" s="43">
        <f t="shared" si="10"/>
        <v>-100</v>
      </c>
    </row>
    <row r="30" spans="1:5" x14ac:dyDescent="0.15">
      <c r="A30" s="20" t="str">
        <f t="shared" si="8"/>
        <v>Concorrente 4</v>
      </c>
      <c r="B30" s="22">
        <v>0</v>
      </c>
      <c r="C30" s="16">
        <v>139</v>
      </c>
      <c r="D30" s="16">
        <f t="shared" si="9"/>
        <v>-139</v>
      </c>
      <c r="E30" s="43">
        <f t="shared" si="10"/>
        <v>-100</v>
      </c>
    </row>
    <row r="33" spans="1:5" s="36" customFormat="1" ht="14.1" customHeight="1" x14ac:dyDescent="0.15">
      <c r="A33" s="32" t="s">
        <v>24</v>
      </c>
      <c r="B33" s="33"/>
      <c r="C33" s="34"/>
      <c r="D33" s="34"/>
    </row>
    <row r="34" spans="1:5" s="40" customFormat="1" ht="20.100000000000001" customHeight="1" x14ac:dyDescent="0.15">
      <c r="A34" s="37" t="s">
        <v>32</v>
      </c>
      <c r="B34" s="38" t="s">
        <v>41</v>
      </c>
      <c r="C34" s="39" t="s">
        <v>40</v>
      </c>
      <c r="D34" s="39" t="s">
        <v>1</v>
      </c>
      <c r="E34" s="39" t="s">
        <v>2</v>
      </c>
    </row>
    <row r="35" spans="1:5" x14ac:dyDescent="0.15">
      <c r="A35" s="20" t="str">
        <f>A19</f>
        <v>Concorrente 1</v>
      </c>
      <c r="B35" s="22">
        <v>0</v>
      </c>
      <c r="C35" s="16">
        <v>139</v>
      </c>
      <c r="D35" s="16">
        <f>B35-C35</f>
        <v>-139</v>
      </c>
      <c r="E35" s="43">
        <f>(B35*100)/C35-100</f>
        <v>-100</v>
      </c>
    </row>
    <row r="36" spans="1:5" x14ac:dyDescent="0.15">
      <c r="A36" s="20" t="str">
        <f t="shared" ref="A36:A38" si="11">A20</f>
        <v>Concorrente 2</v>
      </c>
      <c r="B36" s="22">
        <v>0</v>
      </c>
      <c r="C36" s="16">
        <v>139</v>
      </c>
      <c r="D36" s="16">
        <f t="shared" ref="D36:D38" si="12">B36-C36</f>
        <v>-139</v>
      </c>
      <c r="E36" s="43">
        <f t="shared" ref="E36:E38" si="13">(B36*100)/C36-100</f>
        <v>-100</v>
      </c>
    </row>
    <row r="37" spans="1:5" x14ac:dyDescent="0.15">
      <c r="A37" s="20" t="str">
        <f t="shared" si="11"/>
        <v>Concorrente 3</v>
      </c>
      <c r="B37" s="22">
        <v>0</v>
      </c>
      <c r="C37" s="16">
        <v>139</v>
      </c>
      <c r="D37" s="16">
        <f t="shared" si="12"/>
        <v>-139</v>
      </c>
      <c r="E37" s="43">
        <f t="shared" si="13"/>
        <v>-100</v>
      </c>
    </row>
    <row r="38" spans="1:5" x14ac:dyDescent="0.15">
      <c r="A38" s="20" t="str">
        <f t="shared" si="11"/>
        <v>Concorrente 4</v>
      </c>
      <c r="B38" s="22">
        <v>0</v>
      </c>
      <c r="C38" s="16">
        <v>139</v>
      </c>
      <c r="D38" s="16">
        <f t="shared" si="12"/>
        <v>-139</v>
      </c>
      <c r="E38" s="43">
        <f t="shared" si="13"/>
        <v>-100</v>
      </c>
    </row>
    <row r="41" spans="1:5" s="36" customFormat="1" ht="14.1" customHeight="1" x14ac:dyDescent="0.15">
      <c r="A41" s="32" t="s">
        <v>58</v>
      </c>
      <c r="B41" s="33"/>
      <c r="C41" s="34"/>
      <c r="D41" s="34"/>
    </row>
    <row r="42" spans="1:5" s="40" customFormat="1" ht="20.100000000000001" customHeight="1" x14ac:dyDescent="0.15">
      <c r="A42" s="37" t="s">
        <v>32</v>
      </c>
      <c r="B42" s="38" t="s">
        <v>41</v>
      </c>
      <c r="C42" s="39" t="s">
        <v>40</v>
      </c>
      <c r="D42" s="39" t="s">
        <v>1</v>
      </c>
      <c r="E42" s="39" t="s">
        <v>2</v>
      </c>
    </row>
    <row r="43" spans="1:5" x14ac:dyDescent="0.15">
      <c r="A43" s="20" t="str">
        <f>A27</f>
        <v>Concorrente 1</v>
      </c>
      <c r="B43" s="22">
        <v>0</v>
      </c>
      <c r="C43" s="16">
        <v>345</v>
      </c>
      <c r="D43" s="16">
        <f>B43-C43</f>
        <v>-345</v>
      </c>
      <c r="E43" s="43">
        <f>(B43*100)/C43-100</f>
        <v>-100</v>
      </c>
    </row>
    <row r="44" spans="1:5" x14ac:dyDescent="0.15">
      <c r="A44" s="20" t="str">
        <f t="shared" ref="A44:A46" si="14">A28</f>
        <v>Concorrente 2</v>
      </c>
      <c r="B44" s="22">
        <v>0</v>
      </c>
      <c r="C44" s="16">
        <v>345</v>
      </c>
      <c r="D44" s="16">
        <f t="shared" ref="D44:D46" si="15">B44-C44</f>
        <v>-345</v>
      </c>
      <c r="E44" s="43">
        <f t="shared" ref="E44:E46" si="16">(B44*100)/C44-100</f>
        <v>-100</v>
      </c>
    </row>
    <row r="45" spans="1:5" x14ac:dyDescent="0.15">
      <c r="A45" s="20" t="str">
        <f t="shared" si="14"/>
        <v>Concorrente 3</v>
      </c>
      <c r="B45" s="22">
        <v>0</v>
      </c>
      <c r="C45" s="16">
        <v>345</v>
      </c>
      <c r="D45" s="16">
        <f t="shared" si="15"/>
        <v>-345</v>
      </c>
      <c r="E45" s="43">
        <f t="shared" si="16"/>
        <v>-100</v>
      </c>
    </row>
    <row r="46" spans="1:5" x14ac:dyDescent="0.15">
      <c r="A46" s="20" t="str">
        <f t="shared" si="14"/>
        <v>Concorrente 4</v>
      </c>
      <c r="B46" s="22">
        <v>0</v>
      </c>
      <c r="C46" s="16">
        <v>345</v>
      </c>
      <c r="D46" s="16">
        <f t="shared" si="15"/>
        <v>-345</v>
      </c>
      <c r="E46" s="43">
        <f t="shared" si="16"/>
        <v>-100</v>
      </c>
    </row>
    <row r="49" spans="1:5" s="36" customFormat="1" ht="14.1" customHeight="1" x14ac:dyDescent="0.15">
      <c r="A49" s="32" t="s">
        <v>59</v>
      </c>
      <c r="B49" s="33"/>
      <c r="C49" s="34"/>
      <c r="D49" s="34"/>
    </row>
    <row r="50" spans="1:5" s="40" customFormat="1" ht="20.100000000000001" customHeight="1" x14ac:dyDescent="0.15">
      <c r="A50" s="37" t="s">
        <v>32</v>
      </c>
      <c r="B50" s="38" t="s">
        <v>41</v>
      </c>
      <c r="C50" s="39" t="s">
        <v>40</v>
      </c>
      <c r="D50" s="39" t="s">
        <v>1</v>
      </c>
      <c r="E50" s="39" t="s">
        <v>2</v>
      </c>
    </row>
    <row r="51" spans="1:5" x14ac:dyDescent="0.15">
      <c r="A51" s="20" t="str">
        <f>A35</f>
        <v>Concorrente 1</v>
      </c>
      <c r="B51" s="22">
        <v>0</v>
      </c>
      <c r="C51" s="16">
        <v>365</v>
      </c>
      <c r="D51" s="16">
        <f>B51-C51</f>
        <v>-365</v>
      </c>
      <c r="E51" s="43">
        <f>(B51*100)/C51-100</f>
        <v>-100</v>
      </c>
    </row>
    <row r="52" spans="1:5" x14ac:dyDescent="0.15">
      <c r="A52" s="20" t="str">
        <f t="shared" ref="A52:A54" si="17">A36</f>
        <v>Concorrente 2</v>
      </c>
      <c r="B52" s="22">
        <v>0</v>
      </c>
      <c r="C52" s="16">
        <v>365</v>
      </c>
      <c r="D52" s="16">
        <f t="shared" ref="D52:D54" si="18">B52-C52</f>
        <v>-365</v>
      </c>
      <c r="E52" s="43">
        <f t="shared" ref="E52:E54" si="19">(B52*100)/C52-100</f>
        <v>-100</v>
      </c>
    </row>
    <row r="53" spans="1:5" x14ac:dyDescent="0.15">
      <c r="A53" s="20" t="str">
        <f t="shared" si="17"/>
        <v>Concorrente 3</v>
      </c>
      <c r="B53" s="22">
        <v>0</v>
      </c>
      <c r="C53" s="16">
        <v>365</v>
      </c>
      <c r="D53" s="16">
        <f t="shared" si="18"/>
        <v>-365</v>
      </c>
      <c r="E53" s="43">
        <f t="shared" si="19"/>
        <v>-100</v>
      </c>
    </row>
    <row r="54" spans="1:5" x14ac:dyDescent="0.15">
      <c r="A54" s="20" t="str">
        <f t="shared" si="17"/>
        <v>Concorrente 4</v>
      </c>
      <c r="B54" s="22">
        <v>0</v>
      </c>
      <c r="C54" s="16">
        <v>365</v>
      </c>
      <c r="D54" s="16">
        <f t="shared" si="18"/>
        <v>-365</v>
      </c>
      <c r="E54" s="43">
        <f t="shared" si="19"/>
        <v>-100</v>
      </c>
    </row>
    <row r="57" spans="1:5" s="36" customFormat="1" ht="14.1" customHeight="1" x14ac:dyDescent="0.15">
      <c r="A57" s="32" t="s">
        <v>60</v>
      </c>
      <c r="B57" s="33"/>
      <c r="C57" s="34"/>
      <c r="D57" s="34"/>
    </row>
    <row r="58" spans="1:5" s="40" customFormat="1" ht="20.100000000000001" customHeight="1" x14ac:dyDescent="0.15">
      <c r="A58" s="37" t="s">
        <v>32</v>
      </c>
      <c r="B58" s="38" t="s">
        <v>41</v>
      </c>
      <c r="C58" s="39" t="s">
        <v>40</v>
      </c>
      <c r="D58" s="39" t="s">
        <v>1</v>
      </c>
      <c r="E58" s="39" t="s">
        <v>2</v>
      </c>
    </row>
    <row r="59" spans="1:5" x14ac:dyDescent="0.15">
      <c r="A59" s="20" t="str">
        <f>A43</f>
        <v>Concorrente 1</v>
      </c>
      <c r="B59" s="22">
        <v>0</v>
      </c>
      <c r="C59" s="16">
        <v>345</v>
      </c>
      <c r="D59" s="16">
        <f>B59-C59</f>
        <v>-345</v>
      </c>
      <c r="E59" s="43">
        <f>(B59*100)/C59-100</f>
        <v>-100</v>
      </c>
    </row>
    <row r="60" spans="1:5" x14ac:dyDescent="0.15">
      <c r="A60" s="20" t="str">
        <f t="shared" ref="A60:A62" si="20">A44</f>
        <v>Concorrente 2</v>
      </c>
      <c r="B60" s="22">
        <v>0</v>
      </c>
      <c r="C60" s="16">
        <v>345</v>
      </c>
      <c r="D60" s="16">
        <f t="shared" ref="D60:D62" si="21">B60-C60</f>
        <v>-345</v>
      </c>
      <c r="E60" s="43">
        <f t="shared" ref="E60:E62" si="22">(B60*100)/C60-100</f>
        <v>-100</v>
      </c>
    </row>
    <row r="61" spans="1:5" x14ac:dyDescent="0.15">
      <c r="A61" s="20" t="str">
        <f t="shared" si="20"/>
        <v>Concorrente 3</v>
      </c>
      <c r="B61" s="22">
        <v>0</v>
      </c>
      <c r="C61" s="16">
        <v>345</v>
      </c>
      <c r="D61" s="16">
        <f t="shared" si="21"/>
        <v>-345</v>
      </c>
      <c r="E61" s="43">
        <f t="shared" si="22"/>
        <v>-100</v>
      </c>
    </row>
    <row r="62" spans="1:5" x14ac:dyDescent="0.15">
      <c r="A62" s="20" t="str">
        <f t="shared" si="20"/>
        <v>Concorrente 4</v>
      </c>
      <c r="B62" s="22">
        <v>0</v>
      </c>
      <c r="C62" s="16">
        <v>345</v>
      </c>
      <c r="D62" s="16">
        <f t="shared" si="21"/>
        <v>-345</v>
      </c>
      <c r="E62" s="43">
        <f t="shared" si="22"/>
        <v>-100</v>
      </c>
    </row>
    <row r="65" spans="1:5" s="36" customFormat="1" ht="14.1" customHeight="1" x14ac:dyDescent="0.15">
      <c r="A65" s="32" t="s">
        <v>61</v>
      </c>
      <c r="B65" s="33"/>
      <c r="C65" s="34"/>
      <c r="D65" s="34"/>
    </row>
    <row r="66" spans="1:5" s="40" customFormat="1" ht="20.100000000000001" customHeight="1" x14ac:dyDescent="0.15">
      <c r="A66" s="37" t="s">
        <v>32</v>
      </c>
      <c r="B66" s="38" t="s">
        <v>41</v>
      </c>
      <c r="C66" s="39" t="s">
        <v>40</v>
      </c>
      <c r="D66" s="39" t="s">
        <v>1</v>
      </c>
      <c r="E66" s="39" t="s">
        <v>2</v>
      </c>
    </row>
    <row r="67" spans="1:5" x14ac:dyDescent="0.15">
      <c r="A67" s="20" t="str">
        <f>A51</f>
        <v>Concorrente 1</v>
      </c>
      <c r="B67" s="22">
        <v>0</v>
      </c>
      <c r="C67" s="16">
        <v>365</v>
      </c>
      <c r="D67" s="16">
        <f>B67-C67</f>
        <v>-365</v>
      </c>
      <c r="E67" s="43">
        <f>(B67*100)/C67-100</f>
        <v>-100</v>
      </c>
    </row>
    <row r="68" spans="1:5" x14ac:dyDescent="0.15">
      <c r="A68" s="20" t="str">
        <f t="shared" ref="A68:A70" si="23">A52</f>
        <v>Concorrente 2</v>
      </c>
      <c r="B68" s="22">
        <v>0</v>
      </c>
      <c r="C68" s="16">
        <v>365</v>
      </c>
      <c r="D68" s="16">
        <f t="shared" ref="D68:D70" si="24">B68-C68</f>
        <v>-365</v>
      </c>
      <c r="E68" s="43">
        <f t="shared" ref="E68:E70" si="25">(B68*100)/C68-100</f>
        <v>-100</v>
      </c>
    </row>
    <row r="69" spans="1:5" x14ac:dyDescent="0.15">
      <c r="A69" s="20" t="str">
        <f t="shared" si="23"/>
        <v>Concorrente 3</v>
      </c>
      <c r="B69" s="22">
        <v>0</v>
      </c>
      <c r="C69" s="16">
        <v>365</v>
      </c>
      <c r="D69" s="16">
        <f t="shared" si="24"/>
        <v>-365</v>
      </c>
      <c r="E69" s="43">
        <f t="shared" si="25"/>
        <v>-100</v>
      </c>
    </row>
    <row r="70" spans="1:5" x14ac:dyDescent="0.15">
      <c r="A70" s="20" t="str">
        <f t="shared" si="23"/>
        <v>Concorrente 4</v>
      </c>
      <c r="B70" s="22">
        <v>0</v>
      </c>
      <c r="C70" s="16">
        <v>365</v>
      </c>
      <c r="D70" s="16">
        <f t="shared" si="24"/>
        <v>-365</v>
      </c>
      <c r="E70" s="43">
        <f t="shared" si="25"/>
        <v>-100</v>
      </c>
    </row>
    <row r="73" spans="1:5" s="36" customFormat="1" ht="14.1" customHeight="1" x14ac:dyDescent="0.15">
      <c r="A73" s="32" t="s">
        <v>62</v>
      </c>
      <c r="B73" s="33"/>
      <c r="C73" s="34"/>
      <c r="D73" s="34"/>
    </row>
    <row r="74" spans="1:5" s="40" customFormat="1" ht="20.100000000000001" customHeight="1" x14ac:dyDescent="0.15">
      <c r="A74" s="37" t="s">
        <v>32</v>
      </c>
      <c r="B74" s="38" t="s">
        <v>41</v>
      </c>
      <c r="C74" s="39" t="s">
        <v>40</v>
      </c>
      <c r="D74" s="39" t="s">
        <v>1</v>
      </c>
      <c r="E74" s="39" t="s">
        <v>2</v>
      </c>
    </row>
    <row r="75" spans="1:5" x14ac:dyDescent="0.15">
      <c r="A75" s="20" t="str">
        <f>A59</f>
        <v>Concorrente 1</v>
      </c>
      <c r="B75" s="22">
        <v>0</v>
      </c>
      <c r="C75" s="16">
        <v>275</v>
      </c>
      <c r="D75" s="16">
        <f>B75-C75</f>
        <v>-275</v>
      </c>
      <c r="E75" s="43">
        <f>(B75*100)/C75-100</f>
        <v>-100</v>
      </c>
    </row>
    <row r="76" spans="1:5" x14ac:dyDescent="0.15">
      <c r="A76" s="20" t="str">
        <f t="shared" ref="A76:A78" si="26">A60</f>
        <v>Concorrente 2</v>
      </c>
      <c r="B76" s="22">
        <v>0</v>
      </c>
      <c r="C76" s="16">
        <v>275</v>
      </c>
      <c r="D76" s="16">
        <f t="shared" ref="D76:D78" si="27">B76-C76</f>
        <v>-275</v>
      </c>
      <c r="E76" s="43">
        <f t="shared" ref="E76:E78" si="28">(B76*100)/C76-100</f>
        <v>-100</v>
      </c>
    </row>
    <row r="77" spans="1:5" x14ac:dyDescent="0.15">
      <c r="A77" s="20" t="str">
        <f t="shared" si="26"/>
        <v>Concorrente 3</v>
      </c>
      <c r="B77" s="22">
        <v>0</v>
      </c>
      <c r="C77" s="16">
        <v>275</v>
      </c>
      <c r="D77" s="16">
        <f t="shared" si="27"/>
        <v>-275</v>
      </c>
      <c r="E77" s="43">
        <f t="shared" si="28"/>
        <v>-100</v>
      </c>
    </row>
    <row r="78" spans="1:5" x14ac:dyDescent="0.15">
      <c r="A78" s="20" t="str">
        <f t="shared" si="26"/>
        <v>Concorrente 4</v>
      </c>
      <c r="B78" s="22">
        <v>0</v>
      </c>
      <c r="C78" s="16">
        <v>275</v>
      </c>
      <c r="D78" s="16">
        <f t="shared" si="27"/>
        <v>-275</v>
      </c>
      <c r="E78" s="43">
        <f t="shared" si="28"/>
        <v>-100</v>
      </c>
    </row>
    <row r="81" spans="1:5" s="36" customFormat="1" ht="14.1" customHeight="1" x14ac:dyDescent="0.15">
      <c r="A81" s="32" t="s">
        <v>63</v>
      </c>
      <c r="B81" s="33"/>
      <c r="C81" s="34"/>
      <c r="D81" s="34"/>
    </row>
    <row r="82" spans="1:5" s="40" customFormat="1" ht="20.100000000000001" customHeight="1" x14ac:dyDescent="0.15">
      <c r="A82" s="37" t="s">
        <v>32</v>
      </c>
      <c r="B82" s="38" t="s">
        <v>41</v>
      </c>
      <c r="C82" s="39" t="s">
        <v>40</v>
      </c>
      <c r="D82" s="39" t="s">
        <v>1</v>
      </c>
      <c r="E82" s="39" t="s">
        <v>2</v>
      </c>
    </row>
    <row r="83" spans="1:5" x14ac:dyDescent="0.15">
      <c r="A83" s="20" t="str">
        <f>A67</f>
        <v>Concorrente 1</v>
      </c>
      <c r="B83" s="22">
        <v>0</v>
      </c>
      <c r="C83" s="16">
        <v>50</v>
      </c>
      <c r="D83" s="16">
        <f>B83-C83</f>
        <v>-50</v>
      </c>
      <c r="E83" s="43">
        <f>(B83*100)/C83-100</f>
        <v>-100</v>
      </c>
    </row>
    <row r="84" spans="1:5" x14ac:dyDescent="0.15">
      <c r="A84" s="20" t="str">
        <f t="shared" ref="A84:A86" si="29">A68</f>
        <v>Concorrente 2</v>
      </c>
      <c r="B84" s="22">
        <v>0</v>
      </c>
      <c r="C84" s="16">
        <v>50</v>
      </c>
      <c r="D84" s="16">
        <f t="shared" ref="D84:D86" si="30">B84-C84</f>
        <v>-50</v>
      </c>
      <c r="E84" s="43">
        <f t="shared" ref="E84:E86" si="31">(B84*100)/C84-100</f>
        <v>-100</v>
      </c>
    </row>
    <row r="85" spans="1:5" x14ac:dyDescent="0.15">
      <c r="A85" s="20" t="str">
        <f t="shared" si="29"/>
        <v>Concorrente 3</v>
      </c>
      <c r="B85" s="22">
        <v>0</v>
      </c>
      <c r="C85" s="16">
        <v>50</v>
      </c>
      <c r="D85" s="16">
        <f t="shared" si="30"/>
        <v>-50</v>
      </c>
      <c r="E85" s="43">
        <f t="shared" si="31"/>
        <v>-100</v>
      </c>
    </row>
    <row r="86" spans="1:5" x14ac:dyDescent="0.15">
      <c r="A86" s="20" t="str">
        <f t="shared" si="29"/>
        <v>Concorrente 4</v>
      </c>
      <c r="B86" s="22">
        <v>0</v>
      </c>
      <c r="C86" s="16">
        <v>50</v>
      </c>
      <c r="D86" s="16">
        <f t="shared" si="30"/>
        <v>-50</v>
      </c>
      <c r="E86" s="43">
        <f t="shared" si="31"/>
        <v>-100</v>
      </c>
    </row>
    <row r="88" spans="1:5" s="40" customFormat="1" ht="32.1" customHeight="1" x14ac:dyDescent="0.15">
      <c r="A88" s="44" t="s">
        <v>64</v>
      </c>
      <c r="B88" s="45"/>
      <c r="C88" s="46"/>
      <c r="D88" s="46"/>
    </row>
    <row r="89" spans="1:5" s="40" customFormat="1" ht="20.100000000000001" customHeight="1" x14ac:dyDescent="0.15">
      <c r="A89" s="37" t="s">
        <v>32</v>
      </c>
      <c r="B89" s="38" t="s">
        <v>41</v>
      </c>
      <c r="C89" s="39" t="s">
        <v>40</v>
      </c>
      <c r="D89" s="39" t="s">
        <v>1</v>
      </c>
      <c r="E89" s="39" t="s">
        <v>2</v>
      </c>
    </row>
    <row r="90" spans="1:5" x14ac:dyDescent="0.15">
      <c r="A90" s="20" t="str">
        <f>A3</f>
        <v>Concorrente 1</v>
      </c>
      <c r="B90" s="22">
        <v>0</v>
      </c>
      <c r="C90" s="16">
        <v>70</v>
      </c>
      <c r="D90" s="16">
        <f>B90-C90</f>
        <v>-70</v>
      </c>
      <c r="E90" s="43">
        <f>(B90*100)/C90-100</f>
        <v>-100</v>
      </c>
    </row>
    <row r="91" spans="1:5" x14ac:dyDescent="0.15">
      <c r="A91" s="20" t="str">
        <f>A4</f>
        <v>Concorrente 2</v>
      </c>
      <c r="B91" s="22">
        <v>0</v>
      </c>
      <c r="C91" s="16">
        <v>70</v>
      </c>
      <c r="D91" s="16">
        <f t="shared" ref="D91:D93" si="32">B91-C91</f>
        <v>-70</v>
      </c>
      <c r="E91" s="43">
        <f t="shared" ref="E91:E93" si="33">(B91*100)/C91-100</f>
        <v>-100</v>
      </c>
    </row>
    <row r="92" spans="1:5" x14ac:dyDescent="0.15">
      <c r="A92" s="20" t="str">
        <f>A5</f>
        <v>Concorrente 3</v>
      </c>
      <c r="B92" s="22">
        <v>0</v>
      </c>
      <c r="C92" s="16">
        <v>70</v>
      </c>
      <c r="D92" s="16">
        <f t="shared" si="32"/>
        <v>-70</v>
      </c>
      <c r="E92" s="43">
        <f t="shared" si="33"/>
        <v>-100</v>
      </c>
    </row>
    <row r="93" spans="1:5" x14ac:dyDescent="0.15">
      <c r="A93" s="20" t="str">
        <f>A6</f>
        <v>Concorrente 4</v>
      </c>
      <c r="B93" s="22">
        <v>0</v>
      </c>
      <c r="C93" s="16">
        <v>70</v>
      </c>
      <c r="D93" s="16">
        <f t="shared" si="32"/>
        <v>-70</v>
      </c>
      <c r="E93" s="43">
        <f t="shared" si="33"/>
        <v>-100</v>
      </c>
    </row>
    <row r="96" spans="1:5" s="40" customFormat="1" ht="14.1" customHeight="1" x14ac:dyDescent="0.15">
      <c r="A96" s="47" t="s">
        <v>65</v>
      </c>
      <c r="B96" s="45"/>
      <c r="C96" s="46"/>
      <c r="D96" s="46"/>
    </row>
    <row r="97" spans="1:5" s="40" customFormat="1" ht="20.100000000000001" customHeight="1" x14ac:dyDescent="0.15">
      <c r="A97" s="37" t="s">
        <v>32</v>
      </c>
      <c r="B97" s="38" t="s">
        <v>41</v>
      </c>
      <c r="C97" s="39" t="s">
        <v>40</v>
      </c>
      <c r="D97" s="39" t="s">
        <v>1</v>
      </c>
      <c r="E97" s="39" t="s">
        <v>2</v>
      </c>
    </row>
    <row r="98" spans="1:5" x14ac:dyDescent="0.15">
      <c r="A98" s="20" t="str">
        <f>A11</f>
        <v>Concorrente 1</v>
      </c>
      <c r="B98" s="22">
        <v>0</v>
      </c>
      <c r="C98" s="16">
        <v>35</v>
      </c>
      <c r="D98" s="16">
        <f>B98-C98</f>
        <v>-35</v>
      </c>
      <c r="E98" s="43">
        <f>(B98*100)/C98-100</f>
        <v>-100</v>
      </c>
    </row>
    <row r="99" spans="1:5" x14ac:dyDescent="0.15">
      <c r="A99" s="20" t="str">
        <f>A12</f>
        <v>Concorrente 2</v>
      </c>
      <c r="B99" s="22">
        <v>0</v>
      </c>
      <c r="C99" s="16">
        <v>35</v>
      </c>
      <c r="D99" s="16">
        <f t="shared" ref="D99:D101" si="34">B99-C99</f>
        <v>-35</v>
      </c>
      <c r="E99" s="43">
        <f t="shared" ref="E99:E101" si="35">(B99*100)/C99-100</f>
        <v>-100</v>
      </c>
    </row>
    <row r="100" spans="1:5" x14ac:dyDescent="0.15">
      <c r="A100" s="20" t="str">
        <f>A13</f>
        <v>Concorrente 3</v>
      </c>
      <c r="B100" s="22">
        <v>0</v>
      </c>
      <c r="C100" s="16">
        <v>35</v>
      </c>
      <c r="D100" s="16">
        <f t="shared" si="34"/>
        <v>-35</v>
      </c>
      <c r="E100" s="43">
        <f t="shared" si="35"/>
        <v>-100</v>
      </c>
    </row>
    <row r="101" spans="1:5" x14ac:dyDescent="0.15">
      <c r="A101" s="20" t="str">
        <f>A14</f>
        <v>Concorrente 4</v>
      </c>
      <c r="B101" s="22">
        <v>0</v>
      </c>
      <c r="C101" s="16">
        <v>35</v>
      </c>
      <c r="D101" s="16">
        <f t="shared" si="34"/>
        <v>-35</v>
      </c>
      <c r="E101" s="43">
        <f t="shared" si="35"/>
        <v>-100</v>
      </c>
    </row>
    <row r="104" spans="1:5" s="50" customFormat="1" ht="14.1" customHeight="1" x14ac:dyDescent="0.15">
      <c r="A104" s="47" t="s">
        <v>66</v>
      </c>
      <c r="B104" s="48"/>
      <c r="C104" s="49"/>
      <c r="D104" s="49"/>
    </row>
    <row r="105" spans="1:5" s="40" customFormat="1" ht="20.100000000000001" customHeight="1" x14ac:dyDescent="0.15">
      <c r="A105" s="37" t="s">
        <v>32</v>
      </c>
      <c r="B105" s="38" t="s">
        <v>41</v>
      </c>
      <c r="C105" s="39" t="s">
        <v>40</v>
      </c>
      <c r="D105" s="39" t="s">
        <v>1</v>
      </c>
      <c r="E105" s="39" t="s">
        <v>2</v>
      </c>
    </row>
    <row r="106" spans="1:5" x14ac:dyDescent="0.15">
      <c r="A106" s="20" t="str">
        <f>A19</f>
        <v>Concorrente 1</v>
      </c>
      <c r="B106" s="22">
        <v>0</v>
      </c>
      <c r="C106" s="16">
        <v>70</v>
      </c>
      <c r="D106" s="16">
        <f>B106-C106</f>
        <v>-70</v>
      </c>
      <c r="E106" s="43">
        <f>(B106*100)/C106-100</f>
        <v>-100</v>
      </c>
    </row>
    <row r="107" spans="1:5" x14ac:dyDescent="0.15">
      <c r="A107" s="20" t="str">
        <f>A20</f>
        <v>Concorrente 2</v>
      </c>
      <c r="B107" s="22">
        <v>0</v>
      </c>
      <c r="C107" s="16">
        <v>70</v>
      </c>
      <c r="D107" s="16">
        <f t="shared" ref="D107:D109" si="36">B107-C107</f>
        <v>-70</v>
      </c>
      <c r="E107" s="43">
        <f t="shared" ref="E107:E109" si="37">(B107*100)/C107-100</f>
        <v>-100</v>
      </c>
    </row>
    <row r="108" spans="1:5" x14ac:dyDescent="0.15">
      <c r="A108" s="20" t="str">
        <f>A21</f>
        <v>Concorrente 3</v>
      </c>
      <c r="B108" s="22">
        <v>0</v>
      </c>
      <c r="C108" s="16">
        <v>70</v>
      </c>
      <c r="D108" s="16">
        <f t="shared" si="36"/>
        <v>-70</v>
      </c>
      <c r="E108" s="43">
        <f t="shared" si="37"/>
        <v>-100</v>
      </c>
    </row>
    <row r="109" spans="1:5" x14ac:dyDescent="0.15">
      <c r="A109" s="20" t="str">
        <f>A22</f>
        <v>Concorrente 4</v>
      </c>
      <c r="B109" s="22">
        <v>0</v>
      </c>
      <c r="C109" s="16">
        <v>70</v>
      </c>
      <c r="D109" s="16">
        <f t="shared" si="36"/>
        <v>-70</v>
      </c>
      <c r="E109" s="43">
        <f t="shared" si="37"/>
        <v>-100</v>
      </c>
    </row>
    <row r="112" spans="1:5" s="50" customFormat="1" ht="14.1" customHeight="1" x14ac:dyDescent="0.15">
      <c r="A112" s="47" t="s">
        <v>67</v>
      </c>
      <c r="B112" s="48"/>
      <c r="C112" s="49"/>
      <c r="D112" s="49"/>
    </row>
    <row r="113" spans="1:5" s="40" customFormat="1" ht="20.100000000000001" customHeight="1" x14ac:dyDescent="0.15">
      <c r="A113" s="37" t="s">
        <v>32</v>
      </c>
      <c r="B113" s="38" t="s">
        <v>41</v>
      </c>
      <c r="C113" s="39" t="s">
        <v>40</v>
      </c>
      <c r="D113" s="39" t="s">
        <v>1</v>
      </c>
      <c r="E113" s="39" t="s">
        <v>2</v>
      </c>
    </row>
    <row r="114" spans="1:5" x14ac:dyDescent="0.15">
      <c r="A114" s="20" t="str">
        <f>A27</f>
        <v>Concorrente 1</v>
      </c>
      <c r="B114" s="22">
        <v>0</v>
      </c>
      <c r="C114" s="16">
        <v>67</v>
      </c>
      <c r="D114" s="16">
        <f>B114-C114</f>
        <v>-67</v>
      </c>
      <c r="E114" s="43">
        <f>(B114*100)/C114-100</f>
        <v>-100</v>
      </c>
    </row>
    <row r="115" spans="1:5" x14ac:dyDescent="0.15">
      <c r="A115" s="20" t="str">
        <f>A28</f>
        <v>Concorrente 2</v>
      </c>
      <c r="B115" s="22">
        <v>0</v>
      </c>
      <c r="C115" s="16">
        <v>67</v>
      </c>
      <c r="D115" s="16">
        <f t="shared" ref="D115:D117" si="38">B115-C115</f>
        <v>-67</v>
      </c>
      <c r="E115" s="43">
        <f t="shared" ref="E115:E117" si="39">(B115*100)/C115-100</f>
        <v>-100</v>
      </c>
    </row>
    <row r="116" spans="1:5" x14ac:dyDescent="0.15">
      <c r="A116" s="20" t="str">
        <f>A29</f>
        <v>Concorrente 3</v>
      </c>
      <c r="B116" s="22">
        <v>0</v>
      </c>
      <c r="C116" s="16">
        <v>67</v>
      </c>
      <c r="D116" s="16">
        <f t="shared" si="38"/>
        <v>-67</v>
      </c>
      <c r="E116" s="43">
        <f t="shared" si="39"/>
        <v>-100</v>
      </c>
    </row>
    <row r="117" spans="1:5" x14ac:dyDescent="0.15">
      <c r="A117" s="20" t="str">
        <f>A30</f>
        <v>Concorrente 4</v>
      </c>
      <c r="B117" s="22">
        <v>0</v>
      </c>
      <c r="C117" s="16">
        <v>67</v>
      </c>
      <c r="D117" s="16">
        <f t="shared" si="38"/>
        <v>-67</v>
      </c>
      <c r="E117" s="43">
        <f t="shared" si="39"/>
        <v>-100</v>
      </c>
    </row>
    <row r="120" spans="1:5" s="50" customFormat="1" ht="14.1" customHeight="1" x14ac:dyDescent="0.15">
      <c r="A120" s="47" t="s">
        <v>68</v>
      </c>
      <c r="B120" s="48"/>
      <c r="C120" s="49"/>
      <c r="D120" s="49"/>
    </row>
    <row r="121" spans="1:5" s="40" customFormat="1" ht="20.100000000000001" customHeight="1" x14ac:dyDescent="0.15">
      <c r="A121" s="37" t="s">
        <v>32</v>
      </c>
      <c r="B121" s="38" t="s">
        <v>41</v>
      </c>
      <c r="C121" s="39" t="s">
        <v>40</v>
      </c>
      <c r="D121" s="39" t="s">
        <v>1</v>
      </c>
      <c r="E121" s="39" t="s">
        <v>2</v>
      </c>
    </row>
    <row r="122" spans="1:5" x14ac:dyDescent="0.15">
      <c r="A122" s="20" t="str">
        <f>A35</f>
        <v>Concorrente 1</v>
      </c>
      <c r="B122" s="22">
        <v>0</v>
      </c>
      <c r="C122" s="16">
        <v>35</v>
      </c>
      <c r="D122" s="16">
        <f>B122-C122</f>
        <v>-35</v>
      </c>
      <c r="E122" s="43">
        <f>(B122*100)/C122-100</f>
        <v>-100</v>
      </c>
    </row>
    <row r="123" spans="1:5" x14ac:dyDescent="0.15">
      <c r="A123" s="20" t="str">
        <f>A36</f>
        <v>Concorrente 2</v>
      </c>
      <c r="B123" s="22">
        <v>0</v>
      </c>
      <c r="C123" s="16">
        <v>35</v>
      </c>
      <c r="D123" s="16">
        <f t="shared" ref="D123:D125" si="40">B123-C123</f>
        <v>-35</v>
      </c>
      <c r="E123" s="43">
        <f t="shared" ref="E123:E125" si="41">(B123*100)/C123-100</f>
        <v>-100</v>
      </c>
    </row>
    <row r="124" spans="1:5" x14ac:dyDescent="0.15">
      <c r="A124" s="20" t="str">
        <f>A37</f>
        <v>Concorrente 3</v>
      </c>
      <c r="B124" s="22">
        <v>0</v>
      </c>
      <c r="C124" s="16">
        <v>35</v>
      </c>
      <c r="D124" s="16">
        <f t="shared" si="40"/>
        <v>-35</v>
      </c>
      <c r="E124" s="43">
        <f t="shared" si="41"/>
        <v>-100</v>
      </c>
    </row>
    <row r="125" spans="1:5" x14ac:dyDescent="0.15">
      <c r="A125" s="20" t="str">
        <f>A38</f>
        <v>Concorrente 4</v>
      </c>
      <c r="B125" s="22">
        <v>0</v>
      </c>
      <c r="C125" s="16">
        <v>35</v>
      </c>
      <c r="D125" s="16">
        <f t="shared" si="40"/>
        <v>-35</v>
      </c>
      <c r="E125" s="43">
        <f t="shared" si="41"/>
        <v>-100</v>
      </c>
    </row>
    <row r="128" spans="1:5" s="50" customFormat="1" ht="14.1" customHeight="1" x14ac:dyDescent="0.15">
      <c r="A128" s="51" t="s">
        <v>69</v>
      </c>
      <c r="B128" s="48"/>
      <c r="C128" s="49"/>
      <c r="D128" s="49"/>
    </row>
    <row r="129" spans="1:5" s="40" customFormat="1" ht="20.100000000000001" customHeight="1" x14ac:dyDescent="0.15">
      <c r="A129" s="37" t="s">
        <v>32</v>
      </c>
      <c r="B129" s="38" t="s">
        <v>41</v>
      </c>
      <c r="C129" s="39" t="s">
        <v>40</v>
      </c>
      <c r="D129" s="39" t="s">
        <v>1</v>
      </c>
      <c r="E129" s="39" t="s">
        <v>2</v>
      </c>
    </row>
    <row r="130" spans="1:5" x14ac:dyDescent="0.15">
      <c r="A130" s="20" t="str">
        <f>A43</f>
        <v>Concorrente 1</v>
      </c>
      <c r="B130" s="22">
        <v>0</v>
      </c>
      <c r="C130" s="16">
        <v>138</v>
      </c>
      <c r="D130" s="16">
        <f>B130-C130</f>
        <v>-138</v>
      </c>
      <c r="E130" s="43">
        <f>(B130*100)/C130-100</f>
        <v>-100</v>
      </c>
    </row>
    <row r="131" spans="1:5" x14ac:dyDescent="0.15">
      <c r="A131" s="20" t="str">
        <f>A44</f>
        <v>Concorrente 2</v>
      </c>
      <c r="B131" s="22">
        <v>0</v>
      </c>
      <c r="C131" s="16">
        <v>138</v>
      </c>
      <c r="D131" s="16">
        <f t="shared" ref="D131:D133" si="42">B131-C131</f>
        <v>-138</v>
      </c>
      <c r="E131" s="43">
        <f t="shared" ref="E131:E133" si="43">(B131*100)/C131-100</f>
        <v>-100</v>
      </c>
    </row>
    <row r="132" spans="1:5" x14ac:dyDescent="0.15">
      <c r="A132" s="20" t="str">
        <f>A45</f>
        <v>Concorrente 3</v>
      </c>
      <c r="B132" s="22">
        <v>0</v>
      </c>
      <c r="C132" s="16">
        <v>138</v>
      </c>
      <c r="D132" s="16">
        <f t="shared" si="42"/>
        <v>-138</v>
      </c>
      <c r="E132" s="43">
        <f t="shared" si="43"/>
        <v>-100</v>
      </c>
    </row>
    <row r="133" spans="1:5" x14ac:dyDescent="0.15">
      <c r="A133" s="20" t="str">
        <f>A46</f>
        <v>Concorrente 4</v>
      </c>
      <c r="B133" s="22">
        <v>0</v>
      </c>
      <c r="C133" s="16">
        <v>138</v>
      </c>
      <c r="D133" s="16">
        <f t="shared" si="42"/>
        <v>-138</v>
      </c>
      <c r="E133" s="43">
        <f t="shared" si="43"/>
        <v>-100</v>
      </c>
    </row>
    <row r="136" spans="1:5" ht="9.9499999999999993" customHeight="1" x14ac:dyDescent="0.15">
      <c r="A136" s="52" t="s">
        <v>44</v>
      </c>
      <c r="B136" s="53"/>
      <c r="C136" s="53"/>
      <c r="D136" s="53"/>
      <c r="E136" s="54"/>
    </row>
    <row r="137" spans="1:5" ht="9.9499999999999993" customHeight="1" x14ac:dyDescent="0.15">
      <c r="A137" s="55" t="s">
        <v>43</v>
      </c>
      <c r="B137" s="56"/>
      <c r="C137" s="56"/>
      <c r="D137" s="56"/>
      <c r="E137" s="57"/>
    </row>
    <row r="139" spans="1:5" ht="9.9499999999999993" customHeight="1" x14ac:dyDescent="0.15">
      <c r="A139" s="58" t="s">
        <v>48</v>
      </c>
      <c r="B139" s="59"/>
      <c r="C139" s="59"/>
      <c r="D139" s="59"/>
      <c r="E139" s="60"/>
    </row>
    <row r="141" spans="1:5" ht="9.9499999999999993" customHeight="1" x14ac:dyDescent="0.15">
      <c r="A141" s="61" t="s">
        <v>49</v>
      </c>
      <c r="B141" s="62"/>
      <c r="C141" s="62"/>
      <c r="D141" s="62"/>
      <c r="E141" s="63"/>
    </row>
    <row r="142" spans="1:5" ht="9.9499999999999993" customHeight="1" x14ac:dyDescent="0.15">
      <c r="A142" s="64"/>
      <c r="B142" s="64"/>
      <c r="C142" s="64"/>
      <c r="D142" s="64"/>
      <c r="E142" s="64"/>
    </row>
  </sheetData>
  <sheetProtection algorithmName="SHA-512" hashValue="ArVfZtdaiAd3TFXvhUrdRAYjZN/Ew77vDVCsgXqTfG84L3BMgZVk6KrutAN5T5Kj+4hbocD0Rc2yuWz2vsjG4Q==" saltValue="XuoIHLp3OOqiZ35vt+sjgQ==" spinCount="100000" sheet="1" objects="1" scenarios="1"/>
  <mergeCells count="4">
    <mergeCell ref="A137:E137"/>
    <mergeCell ref="A139:E139"/>
    <mergeCell ref="A136:E136"/>
    <mergeCell ref="A141:E141"/>
  </mergeCells>
  <conditionalFormatting sqref="E3:E6">
    <cfRule type="cellIs" dxfId="36" priority="38" operator="greaterThan">
      <formula>30</formula>
    </cfRule>
    <cfRule type="cellIs" dxfId="35" priority="39" operator="greaterThan">
      <formula>30</formula>
    </cfRule>
    <cfRule type="cellIs" dxfId="34" priority="40" operator="lessThan">
      <formula>-25</formula>
    </cfRule>
  </conditionalFormatting>
  <conditionalFormatting sqref="E11:E14">
    <cfRule type="cellIs" dxfId="33" priority="31" operator="greaterThan">
      <formula>30</formula>
    </cfRule>
    <cfRule type="cellIs" dxfId="32" priority="32" operator="lessThan">
      <formula>-25</formula>
    </cfRule>
  </conditionalFormatting>
  <conditionalFormatting sqref="E19:E22">
    <cfRule type="cellIs" dxfId="31" priority="29" operator="greaterThan">
      <formula>30</formula>
    </cfRule>
    <cfRule type="cellIs" dxfId="30" priority="30" operator="lessThan">
      <formula>-25</formula>
    </cfRule>
  </conditionalFormatting>
  <conditionalFormatting sqref="E27:E30">
    <cfRule type="cellIs" dxfId="29" priority="27" operator="greaterThan">
      <formula>30</formula>
    </cfRule>
    <cfRule type="cellIs" dxfId="28" priority="28" operator="lessThan">
      <formula>-25</formula>
    </cfRule>
  </conditionalFormatting>
  <conditionalFormatting sqref="E35:E38">
    <cfRule type="cellIs" dxfId="27" priority="25" operator="greaterThan">
      <formula>30</formula>
    </cfRule>
    <cfRule type="cellIs" dxfId="26" priority="26" operator="lessThan">
      <formula>-25</formula>
    </cfRule>
  </conditionalFormatting>
  <conditionalFormatting sqref="E43:E46">
    <cfRule type="cellIs" dxfId="25" priority="23" operator="greaterThan">
      <formula>30</formula>
    </cfRule>
    <cfRule type="cellIs" dxfId="24" priority="24" operator="lessThan">
      <formula>-25</formula>
    </cfRule>
  </conditionalFormatting>
  <conditionalFormatting sqref="E90:E93">
    <cfRule type="cellIs" dxfId="23" priority="21" operator="greaterThan">
      <formula>30</formula>
    </cfRule>
    <cfRule type="cellIs" dxfId="22" priority="22" operator="lessThan">
      <formula>-25</formula>
    </cfRule>
  </conditionalFormatting>
  <conditionalFormatting sqref="E98:E101">
    <cfRule type="cellIs" dxfId="21" priority="19" operator="greaterThan">
      <formula>30</formula>
    </cfRule>
    <cfRule type="cellIs" dxfId="20" priority="20" operator="lessThan">
      <formula>-25</formula>
    </cfRule>
  </conditionalFormatting>
  <conditionalFormatting sqref="E106:E109">
    <cfRule type="cellIs" dxfId="19" priority="17" operator="greaterThan">
      <formula>30</formula>
    </cfRule>
    <cfRule type="cellIs" dxfId="18" priority="18" operator="lessThan">
      <formula>-25</formula>
    </cfRule>
  </conditionalFormatting>
  <conditionalFormatting sqref="E114:E117">
    <cfRule type="cellIs" dxfId="17" priority="15" operator="greaterThan">
      <formula>30</formula>
    </cfRule>
    <cfRule type="cellIs" dxfId="16" priority="16" operator="lessThan">
      <formula>-25</formula>
    </cfRule>
  </conditionalFormatting>
  <conditionalFormatting sqref="E122:E125">
    <cfRule type="cellIs" dxfId="15" priority="13" operator="greaterThan">
      <formula>30</formula>
    </cfRule>
    <cfRule type="cellIs" dxfId="14" priority="14" operator="lessThan">
      <formula>-25</formula>
    </cfRule>
  </conditionalFormatting>
  <conditionalFormatting sqref="E130:E133">
    <cfRule type="cellIs" dxfId="13" priority="11" operator="greaterThan">
      <formula>30</formula>
    </cfRule>
    <cfRule type="cellIs" dxfId="12" priority="12" operator="lessThan">
      <formula>-25</formula>
    </cfRule>
  </conditionalFormatting>
  <conditionalFormatting sqref="E51:E54">
    <cfRule type="cellIs" dxfId="11" priority="9" operator="greaterThan">
      <formula>30</formula>
    </cfRule>
    <cfRule type="cellIs" dxfId="10" priority="10" operator="lessThan">
      <formula>-25</formula>
    </cfRule>
  </conditionalFormatting>
  <conditionalFormatting sqref="E59:E62">
    <cfRule type="cellIs" dxfId="9" priority="7" operator="greaterThan">
      <formula>30</formula>
    </cfRule>
    <cfRule type="cellIs" dxfId="8" priority="8" operator="lessThan">
      <formula>-25</formula>
    </cfRule>
  </conditionalFormatting>
  <conditionalFormatting sqref="E67:E70">
    <cfRule type="cellIs" dxfId="7" priority="5" operator="greaterThan">
      <formula>30</formula>
    </cfRule>
    <cfRule type="cellIs" dxfId="6" priority="6" operator="lessThan">
      <formula>-25</formula>
    </cfRule>
  </conditionalFormatting>
  <conditionalFormatting sqref="E75:E78">
    <cfRule type="cellIs" dxfId="5" priority="3" operator="greaterThan">
      <formula>30</formula>
    </cfRule>
    <cfRule type="cellIs" dxfId="4" priority="4" operator="lessThan">
      <formula>-25</formula>
    </cfRule>
  </conditionalFormatting>
  <conditionalFormatting sqref="E83:E86">
    <cfRule type="cellIs" dxfId="3" priority="1" operator="greaterThan">
      <formula>30</formula>
    </cfRule>
    <cfRule type="cellIs" dxfId="2" priority="2" operator="lessThan">
      <formula>-25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3" zoomScale="130" zoomScaleNormal="130" workbookViewId="0">
      <selection activeCell="A26" sqref="A26"/>
    </sheetView>
  </sheetViews>
  <sheetFormatPr defaultRowHeight="9" x14ac:dyDescent="0.15"/>
  <cols>
    <col min="1" max="1" width="33.59765625" style="42" customWidth="1"/>
    <col min="2" max="2" width="14.796875" style="42" customWidth="1"/>
    <col min="3" max="3" width="12.19921875" style="42" customWidth="1"/>
    <col min="4" max="4" width="12.59765625" style="42" customWidth="1"/>
    <col min="5" max="5" width="12" style="42" customWidth="1"/>
    <col min="6" max="6" width="11.59765625" style="42" customWidth="1"/>
    <col min="7" max="16384" width="9.59765625" style="42"/>
  </cols>
  <sheetData>
    <row r="1" spans="1:5" s="36" customFormat="1" ht="14.1" customHeight="1" x14ac:dyDescent="0.15">
      <c r="A1" s="32" t="s">
        <v>4</v>
      </c>
      <c r="B1" s="65">
        <v>0.35</v>
      </c>
    </row>
    <row r="2" spans="1:5" ht="12" customHeight="1" x14ac:dyDescent="0.15">
      <c r="A2" s="66" t="s">
        <v>25</v>
      </c>
      <c r="B2" s="67" t="s">
        <v>37</v>
      </c>
      <c r="C2" s="66" t="s">
        <v>2</v>
      </c>
      <c r="D2" s="66" t="s">
        <v>3</v>
      </c>
      <c r="E2" s="66" t="s">
        <v>0</v>
      </c>
    </row>
    <row r="3" spans="1:5" x14ac:dyDescent="0.15">
      <c r="A3" s="20" t="str">
        <f>'Controllo prezzi'!A3</f>
        <v>Concorrente 1</v>
      </c>
      <c r="B3" s="23">
        <v>65000</v>
      </c>
      <c r="C3" s="68">
        <f t="shared" ref="C3:C6" si="0">(B3-(MINA($B$3:$B$6)))/(MINA($B$3:$B$6))*100</f>
        <v>30</v>
      </c>
      <c r="D3" s="69">
        <f>6-(6*C3/100*1.111)</f>
        <v>4.0001999999999995</v>
      </c>
      <c r="E3" s="70">
        <f>D3*0.35</f>
        <v>1.4000699999999997</v>
      </c>
    </row>
    <row r="4" spans="1:5" x14ac:dyDescent="0.15">
      <c r="A4" s="20" t="str">
        <f>'Controllo prezzi'!A4</f>
        <v>Concorrente 2</v>
      </c>
      <c r="B4" s="23">
        <v>50000</v>
      </c>
      <c r="C4" s="68">
        <f t="shared" si="0"/>
        <v>0</v>
      </c>
      <c r="D4" s="69">
        <f>6-(6*C4/100*1.111)</f>
        <v>6</v>
      </c>
      <c r="E4" s="70">
        <f t="shared" ref="E4:E6" si="1">D4*0.35</f>
        <v>2.0999999999999996</v>
      </c>
    </row>
    <row r="5" spans="1:5" x14ac:dyDescent="0.15">
      <c r="A5" s="20" t="str">
        <f>'Controllo prezzi'!A5</f>
        <v>Concorrente 3</v>
      </c>
      <c r="B5" s="23">
        <v>57500</v>
      </c>
      <c r="C5" s="68">
        <f t="shared" si="0"/>
        <v>15</v>
      </c>
      <c r="D5" s="69">
        <f t="shared" ref="D5:D6" si="2">6-(6*C5/100*1.111)</f>
        <v>5.0000999999999998</v>
      </c>
      <c r="E5" s="70">
        <f t="shared" si="1"/>
        <v>1.7500349999999998</v>
      </c>
    </row>
    <row r="6" spans="1:5" x14ac:dyDescent="0.15">
      <c r="A6" s="20" t="str">
        <f>'Controllo prezzi'!A6</f>
        <v>Concorrente 4</v>
      </c>
      <c r="B6" s="23">
        <v>72500</v>
      </c>
      <c r="C6" s="68">
        <f t="shared" si="0"/>
        <v>45</v>
      </c>
      <c r="D6" s="69">
        <f t="shared" si="2"/>
        <v>3.0002999999999997</v>
      </c>
      <c r="E6" s="70">
        <f t="shared" si="1"/>
        <v>1.0501049999999998</v>
      </c>
    </row>
    <row r="7" spans="1:5" x14ac:dyDescent="0.15">
      <c r="B7" s="71"/>
      <c r="C7" s="71"/>
    </row>
    <row r="8" spans="1:5" x14ac:dyDescent="0.15">
      <c r="B8" s="71"/>
      <c r="C8" s="72" t="s">
        <v>39</v>
      </c>
      <c r="D8" s="73"/>
      <c r="E8" s="73"/>
    </row>
    <row r="10" spans="1:5" s="36" customFormat="1" ht="14.1" customHeight="1" x14ac:dyDescent="0.15">
      <c r="A10" s="74" t="s">
        <v>45</v>
      </c>
      <c r="B10" s="19">
        <v>0.25</v>
      </c>
    </row>
    <row r="11" spans="1:5" s="75" customFormat="1" ht="11.1" customHeight="1" x14ac:dyDescent="0.15">
      <c r="A11" s="66" t="s">
        <v>25</v>
      </c>
      <c r="B11" s="66" t="s">
        <v>38</v>
      </c>
      <c r="C11" s="66" t="s">
        <v>5</v>
      </c>
      <c r="D11" s="66" t="s">
        <v>0</v>
      </c>
    </row>
    <row r="12" spans="1:5" x14ac:dyDescent="0.15">
      <c r="A12" s="20" t="str">
        <f>A3</f>
        <v>Concorrente 1</v>
      </c>
      <c r="B12" s="22">
        <v>0</v>
      </c>
      <c r="C12" s="22">
        <v>3</v>
      </c>
      <c r="D12" s="16">
        <f>C12*B10</f>
        <v>0.75</v>
      </c>
    </row>
    <row r="13" spans="1:5" x14ac:dyDescent="0.15">
      <c r="A13" s="20" t="str">
        <f t="shared" ref="A13:A15" si="3">A4</f>
        <v>Concorrente 2</v>
      </c>
      <c r="B13" s="22">
        <v>0</v>
      </c>
      <c r="C13" s="22">
        <v>3</v>
      </c>
      <c r="D13" s="16">
        <f>C13*B10</f>
        <v>0.75</v>
      </c>
    </row>
    <row r="14" spans="1:5" x14ac:dyDescent="0.15">
      <c r="A14" s="20" t="str">
        <f t="shared" si="3"/>
        <v>Concorrente 3</v>
      </c>
      <c r="B14" s="22">
        <v>0</v>
      </c>
      <c r="C14" s="22">
        <v>3</v>
      </c>
      <c r="D14" s="16">
        <f>C14*B10</f>
        <v>0.75</v>
      </c>
    </row>
    <row r="15" spans="1:5" x14ac:dyDescent="0.15">
      <c r="A15" s="20" t="str">
        <f t="shared" si="3"/>
        <v>Concorrente 4</v>
      </c>
      <c r="B15" s="22">
        <v>0</v>
      </c>
      <c r="C15" s="22">
        <v>3</v>
      </c>
      <c r="D15" s="16">
        <f>C15*B10</f>
        <v>0.75</v>
      </c>
    </row>
    <row r="18" spans="1:6" s="36" customFormat="1" ht="14.1" customHeight="1" x14ac:dyDescent="0.15">
      <c r="A18" s="76" t="s">
        <v>6</v>
      </c>
      <c r="B18" s="18">
        <v>0.22</v>
      </c>
    </row>
    <row r="19" spans="1:6" s="75" customFormat="1" ht="11.1" customHeight="1" x14ac:dyDescent="0.15">
      <c r="A19" s="66" t="s">
        <v>25</v>
      </c>
      <c r="B19" s="66" t="s">
        <v>36</v>
      </c>
      <c r="C19" s="66" t="s">
        <v>5</v>
      </c>
      <c r="D19" s="66" t="s">
        <v>0</v>
      </c>
      <c r="E19" s="77"/>
      <c r="F19" s="77"/>
    </row>
    <row r="20" spans="1:6" x14ac:dyDescent="0.15">
      <c r="A20" s="20" t="str">
        <f>A3</f>
        <v>Concorrente 1</v>
      </c>
      <c r="B20" s="22">
        <v>0</v>
      </c>
      <c r="C20" s="22">
        <v>3</v>
      </c>
      <c r="D20" s="78">
        <f>C20*B18</f>
        <v>0.66</v>
      </c>
    </row>
    <row r="21" spans="1:6" x14ac:dyDescent="0.15">
      <c r="A21" s="20" t="str">
        <f t="shared" ref="A21:A23" si="4">A4</f>
        <v>Concorrente 2</v>
      </c>
      <c r="B21" s="22">
        <v>0</v>
      </c>
      <c r="C21" s="22">
        <v>3</v>
      </c>
      <c r="D21" s="78">
        <f>C21*B18</f>
        <v>0.66</v>
      </c>
    </row>
    <row r="22" spans="1:6" x14ac:dyDescent="0.15">
      <c r="A22" s="20" t="str">
        <f t="shared" si="4"/>
        <v>Concorrente 3</v>
      </c>
      <c r="B22" s="22">
        <v>0</v>
      </c>
      <c r="C22" s="22">
        <v>3</v>
      </c>
      <c r="D22" s="78">
        <f>C22*B18</f>
        <v>0.66</v>
      </c>
    </row>
    <row r="23" spans="1:6" x14ac:dyDescent="0.15">
      <c r="A23" s="20" t="str">
        <f t="shared" si="4"/>
        <v>Concorrente 4</v>
      </c>
      <c r="B23" s="22">
        <v>0</v>
      </c>
      <c r="C23" s="22">
        <v>3</v>
      </c>
      <c r="D23" s="78">
        <f>C23*B18</f>
        <v>0.66</v>
      </c>
    </row>
    <row r="26" spans="1:6" s="36" customFormat="1" ht="14.1" customHeight="1" x14ac:dyDescent="0.15">
      <c r="A26" s="76" t="s">
        <v>46</v>
      </c>
      <c r="B26" s="18">
        <v>0.1</v>
      </c>
    </row>
    <row r="27" spans="1:6" s="79" customFormat="1" ht="11.1" customHeight="1" x14ac:dyDescent="0.15">
      <c r="A27" s="66" t="s">
        <v>25</v>
      </c>
      <c r="B27" s="66" t="s">
        <v>33</v>
      </c>
      <c r="C27" s="66" t="s">
        <v>5</v>
      </c>
      <c r="D27" s="66" t="s">
        <v>0</v>
      </c>
    </row>
    <row r="28" spans="1:6" x14ac:dyDescent="0.15">
      <c r="A28" s="20" t="str">
        <f>A3</f>
        <v>Concorrente 1</v>
      </c>
      <c r="B28" s="22">
        <v>0</v>
      </c>
      <c r="C28" s="22">
        <v>3</v>
      </c>
      <c r="D28" s="78">
        <f>C28*B26</f>
        <v>0.30000000000000004</v>
      </c>
    </row>
    <row r="29" spans="1:6" x14ac:dyDescent="0.15">
      <c r="A29" s="20" t="str">
        <f t="shared" ref="A29:A31" si="5">A4</f>
        <v>Concorrente 2</v>
      </c>
      <c r="B29" s="22">
        <v>0</v>
      </c>
      <c r="C29" s="22">
        <v>3</v>
      </c>
      <c r="D29" s="78">
        <f>C29*B26</f>
        <v>0.30000000000000004</v>
      </c>
    </row>
    <row r="30" spans="1:6" x14ac:dyDescent="0.15">
      <c r="A30" s="20" t="str">
        <f t="shared" si="5"/>
        <v>Concorrente 3</v>
      </c>
      <c r="B30" s="22">
        <v>0</v>
      </c>
      <c r="C30" s="22">
        <v>3</v>
      </c>
      <c r="D30" s="78">
        <f>C30*B26</f>
        <v>0.30000000000000004</v>
      </c>
    </row>
    <row r="31" spans="1:6" x14ac:dyDescent="0.15">
      <c r="A31" s="20" t="str">
        <f t="shared" si="5"/>
        <v>Concorrente 4</v>
      </c>
      <c r="B31" s="22">
        <v>0</v>
      </c>
      <c r="C31" s="22">
        <v>3</v>
      </c>
      <c r="D31" s="78">
        <f>C31*B26</f>
        <v>0.30000000000000004</v>
      </c>
    </row>
    <row r="34" spans="1:4" s="36" customFormat="1" ht="14.1" customHeight="1" x14ac:dyDescent="0.15">
      <c r="A34" s="32" t="s">
        <v>7</v>
      </c>
      <c r="B34" s="65">
        <v>0.05</v>
      </c>
    </row>
    <row r="35" spans="1:4" s="79" customFormat="1" ht="11.1" customHeight="1" x14ac:dyDescent="0.15">
      <c r="A35" s="66" t="s">
        <v>25</v>
      </c>
      <c r="B35" s="66" t="s">
        <v>35</v>
      </c>
      <c r="C35" s="66" t="s">
        <v>5</v>
      </c>
      <c r="D35" s="66" t="s">
        <v>0</v>
      </c>
    </row>
    <row r="36" spans="1:4" x14ac:dyDescent="0.15">
      <c r="A36" s="20" t="str">
        <f>A3</f>
        <v>Concorrente 1</v>
      </c>
      <c r="B36" s="22">
        <v>0</v>
      </c>
      <c r="C36" s="22">
        <v>3</v>
      </c>
      <c r="D36" s="78">
        <f>C36*0.05</f>
        <v>0.15000000000000002</v>
      </c>
    </row>
    <row r="37" spans="1:4" x14ac:dyDescent="0.15">
      <c r="A37" s="20" t="str">
        <f t="shared" ref="A37:A39" si="6">A4</f>
        <v>Concorrente 2</v>
      </c>
      <c r="B37" s="22">
        <v>0</v>
      </c>
      <c r="C37" s="22">
        <v>3</v>
      </c>
      <c r="D37" s="78">
        <f>C37*0.05</f>
        <v>0.15000000000000002</v>
      </c>
    </row>
    <row r="38" spans="1:4" x14ac:dyDescent="0.15">
      <c r="A38" s="20" t="str">
        <f t="shared" si="6"/>
        <v>Concorrente 3</v>
      </c>
      <c r="B38" s="22">
        <v>0</v>
      </c>
      <c r="C38" s="22">
        <v>3</v>
      </c>
      <c r="D38" s="78">
        <f t="shared" ref="D38:D39" si="7">C38*0.05</f>
        <v>0.15000000000000002</v>
      </c>
    </row>
    <row r="39" spans="1:4" x14ac:dyDescent="0.15">
      <c r="A39" s="20" t="str">
        <f t="shared" si="6"/>
        <v>Concorrente 4</v>
      </c>
      <c r="B39" s="22">
        <v>0</v>
      </c>
      <c r="C39" s="22">
        <v>3</v>
      </c>
      <c r="D39" s="78">
        <f t="shared" si="7"/>
        <v>0.15000000000000002</v>
      </c>
    </row>
    <row r="42" spans="1:4" s="36" customFormat="1" ht="14.1" customHeight="1" x14ac:dyDescent="0.15">
      <c r="A42" s="76" t="s">
        <v>8</v>
      </c>
      <c r="B42" s="80">
        <v>0.03</v>
      </c>
    </row>
    <row r="43" spans="1:4" s="79" customFormat="1" ht="11.1" customHeight="1" x14ac:dyDescent="0.15">
      <c r="A43" s="66" t="s">
        <v>25</v>
      </c>
      <c r="B43" s="66" t="s">
        <v>34</v>
      </c>
      <c r="C43" s="66" t="s">
        <v>5</v>
      </c>
      <c r="D43" s="66" t="s">
        <v>0</v>
      </c>
    </row>
    <row r="44" spans="1:4" x14ac:dyDescent="0.15">
      <c r="A44" s="20" t="str">
        <f>A3</f>
        <v>Concorrente 1</v>
      </c>
      <c r="B44" s="22">
        <v>0</v>
      </c>
      <c r="C44" s="22">
        <v>3</v>
      </c>
      <c r="D44" s="78">
        <f>C44*0.03</f>
        <v>0.09</v>
      </c>
    </row>
    <row r="45" spans="1:4" x14ac:dyDescent="0.15">
      <c r="A45" s="20" t="str">
        <f t="shared" ref="A45:A47" si="8">A4</f>
        <v>Concorrente 2</v>
      </c>
      <c r="B45" s="22">
        <v>0</v>
      </c>
      <c r="C45" s="22">
        <v>3</v>
      </c>
      <c r="D45" s="78">
        <f>C45*0.03</f>
        <v>0.09</v>
      </c>
    </row>
    <row r="46" spans="1:4" x14ac:dyDescent="0.15">
      <c r="A46" s="20" t="str">
        <f t="shared" si="8"/>
        <v>Concorrente 3</v>
      </c>
      <c r="B46" s="22">
        <v>0</v>
      </c>
      <c r="C46" s="22">
        <v>3</v>
      </c>
      <c r="D46" s="78">
        <f t="shared" ref="D46:D47" si="9">C46*0.03</f>
        <v>0.09</v>
      </c>
    </row>
    <row r="47" spans="1:4" x14ac:dyDescent="0.15">
      <c r="A47" s="20" t="str">
        <f t="shared" si="8"/>
        <v>Concorrente 4</v>
      </c>
      <c r="B47" s="22">
        <v>0</v>
      </c>
      <c r="C47" s="22">
        <v>3</v>
      </c>
      <c r="D47" s="78">
        <f t="shared" si="9"/>
        <v>0.09</v>
      </c>
    </row>
  </sheetData>
  <sheetProtection algorithmName="SHA-512" hashValue="dsNrwc3r9oGztWMUDpqu8llrNaBi9WeXi2+vo10ABJCKNvcDir5++TVSgBhWfyVOsWhavGsgygLq6Bvgng4tRw==" saltValue="D6/6R6AaQ2VBqkrh/UX/6w==" spinCount="100000" sheet="1" objects="1" scenarios="1"/>
  <mergeCells count="1">
    <mergeCell ref="C8:E8"/>
  </mergeCells>
  <conditionalFormatting sqref="C3:C6">
    <cfRule type="cellIs" dxfId="1" priority="1" operator="greaterThan">
      <formula>30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view="pageLayout" zoomScale="120" zoomScaleNormal="140" zoomScalePageLayoutView="120" workbookViewId="0">
      <selection activeCell="A4" sqref="A4"/>
    </sheetView>
  </sheetViews>
  <sheetFormatPr defaultColWidth="9.19921875" defaultRowHeight="9" x14ac:dyDescent="0.15"/>
  <cols>
    <col min="1" max="1" width="34.19921875" customWidth="1"/>
    <col min="2" max="5" width="25.3984375" customWidth="1"/>
  </cols>
  <sheetData>
    <row r="2" spans="1:6" ht="21.75" customHeight="1" x14ac:dyDescent="0.15">
      <c r="A2" s="31" t="s">
        <v>0</v>
      </c>
      <c r="B2" s="13" t="str">
        <f>Ponderazione!A3</f>
        <v>Concorrente 1</v>
      </c>
      <c r="C2" s="13" t="str">
        <f>Ponderazione!A4</f>
        <v>Concorrente 2</v>
      </c>
      <c r="D2" s="13" t="str">
        <f>Ponderazione!A5</f>
        <v>Concorrente 3</v>
      </c>
      <c r="E2" s="13" t="str">
        <f>Ponderazione!A6</f>
        <v>Concorrente 4</v>
      </c>
    </row>
    <row r="3" spans="1:6" ht="19.5" customHeight="1" x14ac:dyDescent="0.15">
      <c r="A3" s="12" t="s">
        <v>4</v>
      </c>
      <c r="B3" s="14">
        <f>Ponderazione!E3</f>
        <v>1.4000699999999997</v>
      </c>
      <c r="C3" s="14">
        <f>Ponderazione!E4</f>
        <v>2.0999999999999996</v>
      </c>
      <c r="D3" s="14">
        <f>Ponderazione!E5</f>
        <v>1.7500349999999998</v>
      </c>
      <c r="E3" s="14">
        <f>Ponderazione!E6</f>
        <v>1.0501049999999998</v>
      </c>
    </row>
    <row r="4" spans="1:6" ht="19.5" customHeight="1" x14ac:dyDescent="0.15">
      <c r="A4" s="12" t="s">
        <v>45</v>
      </c>
      <c r="B4" s="14">
        <f>Ponderazione!D12</f>
        <v>0.75</v>
      </c>
      <c r="C4" s="14">
        <f>Ponderazione!D13</f>
        <v>0.75</v>
      </c>
      <c r="D4" s="14">
        <f>Ponderazione!D14</f>
        <v>0.75</v>
      </c>
      <c r="E4" s="14">
        <f>Ponderazione!D15</f>
        <v>0.75</v>
      </c>
    </row>
    <row r="5" spans="1:6" ht="19.5" customHeight="1" x14ac:dyDescent="0.15">
      <c r="A5" s="12" t="s">
        <v>6</v>
      </c>
      <c r="B5" s="14">
        <f>Ponderazione!D20</f>
        <v>0.66</v>
      </c>
      <c r="C5" s="14">
        <f>Ponderazione!D21</f>
        <v>0.66</v>
      </c>
      <c r="D5" s="14">
        <f>Ponderazione!D22</f>
        <v>0.66</v>
      </c>
      <c r="E5" s="14">
        <f>Ponderazione!D23</f>
        <v>0.66</v>
      </c>
    </row>
    <row r="6" spans="1:6" ht="19.5" customHeight="1" x14ac:dyDescent="0.15">
      <c r="A6" s="12" t="s">
        <v>46</v>
      </c>
      <c r="B6" s="14">
        <f>Ponderazione!D28</f>
        <v>0.30000000000000004</v>
      </c>
      <c r="C6" s="14">
        <f>Ponderazione!D29</f>
        <v>0.30000000000000004</v>
      </c>
      <c r="D6" s="14">
        <f>Ponderazione!D30</f>
        <v>0.30000000000000004</v>
      </c>
      <c r="E6" s="14">
        <f>Ponderazione!D31</f>
        <v>0.30000000000000004</v>
      </c>
    </row>
    <row r="7" spans="1:6" ht="19.5" customHeight="1" x14ac:dyDescent="0.15">
      <c r="A7" s="12" t="s">
        <v>7</v>
      </c>
      <c r="B7" s="14">
        <f>Ponderazione!D36</f>
        <v>0.15000000000000002</v>
      </c>
      <c r="C7" s="14">
        <f>Ponderazione!D37</f>
        <v>0.15000000000000002</v>
      </c>
      <c r="D7" s="14">
        <f>Ponderazione!D38</f>
        <v>0.15000000000000002</v>
      </c>
      <c r="E7" s="14">
        <f>Ponderazione!D39</f>
        <v>0.15000000000000002</v>
      </c>
    </row>
    <row r="8" spans="1:6" ht="19.5" customHeight="1" x14ac:dyDescent="0.15">
      <c r="A8" s="12" t="s">
        <v>8</v>
      </c>
      <c r="B8" s="14">
        <f>Ponderazione!D44</f>
        <v>0.09</v>
      </c>
      <c r="C8" s="14">
        <f>Ponderazione!D45</f>
        <v>0.09</v>
      </c>
      <c r="D8" s="14">
        <f>Ponderazione!D46</f>
        <v>0.09</v>
      </c>
      <c r="E8" s="14">
        <f>Ponderazione!D47</f>
        <v>0.09</v>
      </c>
    </row>
    <row r="9" spans="1:6" ht="19.5" customHeight="1" x14ac:dyDescent="0.15">
      <c r="A9" s="1"/>
      <c r="B9" s="1"/>
      <c r="C9" s="1"/>
      <c r="D9" s="2"/>
    </row>
    <row r="10" spans="1:6" s="11" customFormat="1" ht="19.5" customHeight="1" x14ac:dyDescent="0.15">
      <c r="A10" s="30" t="s">
        <v>5</v>
      </c>
      <c r="B10" s="15">
        <f>SUM(B3:B8)</f>
        <v>3.3500699999999992</v>
      </c>
      <c r="C10" s="15">
        <f>SUM(C3:C8)</f>
        <v>4.05</v>
      </c>
      <c r="D10" s="15">
        <f>SUM(D3:D8)</f>
        <v>3.7000349999999993</v>
      </c>
      <c r="E10" s="15">
        <f>SUM(E3:E8)</f>
        <v>3.000105</v>
      </c>
      <c r="F10"/>
    </row>
    <row r="11" spans="1:6" ht="19.5" customHeight="1" x14ac:dyDescent="0.15">
      <c r="A11" s="1"/>
      <c r="B11" s="1"/>
      <c r="C11" s="1"/>
      <c r="D11" s="1"/>
      <c r="E11" s="1"/>
      <c r="F11" s="11"/>
    </row>
    <row r="12" spans="1:6" s="11" customFormat="1" ht="19.5" customHeight="1" x14ac:dyDescent="0.15">
      <c r="A12" s="30" t="s">
        <v>9</v>
      </c>
      <c r="B12" s="17">
        <v>1</v>
      </c>
      <c r="C12" s="17">
        <v>2</v>
      </c>
      <c r="D12" s="17">
        <v>3</v>
      </c>
      <c r="E12" s="17">
        <v>4</v>
      </c>
      <c r="F12"/>
    </row>
    <row r="13" spans="1:6" x14ac:dyDescent="0.15">
      <c r="F13" s="11"/>
    </row>
    <row r="19" spans="1:1" x14ac:dyDescent="0.15">
      <c r="A19" t="s">
        <v>10</v>
      </c>
    </row>
  </sheetData>
  <sheetProtection algorithmName="SHA-512" hashValue="xugk6btBkQE2Lz0jSLb+AkTu9LXmlfIv+dpy9GKTAgG1+RU8B1Q79Qh/w2fr4u+wzyXsUN5e5/Nag7JjgMnRAw==" saltValue="8/DIqY0oz/0KXdtbrjHMxA==" spinCount="100000" sheet="1" objects="1" scenarios="1"/>
  <pageMargins left="0.7" right="0.7" top="0.75" bottom="0.75" header="0.3" footer="0.3"/>
  <pageSetup paperSize="9" orientation="portrait" r:id="rId1"/>
  <headerFooter>
    <oddHeader>&amp;C&amp;"Calibri,Grassetto"&amp;12Graduatoria concorso controlli della combustione 22° ciclo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Check-list atti</vt:lpstr>
      <vt:lpstr>Controllo prezzi</vt:lpstr>
      <vt:lpstr>Ponderazione</vt:lpstr>
      <vt:lpstr>Graduatoria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Tabella ponderazione criteri di aggiudicazione</dc:title>
  <dc:subject>Controllo impianti a combustione</dc:subject>
  <dc:creator>SPAAS - UACER</dc:creator>
  <cp:lastModifiedBy>Bozzini Claudio / t133764</cp:lastModifiedBy>
  <cp:lastPrinted>2021-05-26T12:07:49Z</cp:lastPrinted>
  <dcterms:created xsi:type="dcterms:W3CDTF">2019-07-18T11:54:34Z</dcterms:created>
  <dcterms:modified xsi:type="dcterms:W3CDTF">2025-04-15T13:54:56Z</dcterms:modified>
</cp:coreProperties>
</file>